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965" activeTab="0"/>
  </bookViews>
  <sheets>
    <sheet name="P&amp;L" sheetId="1" r:id="rId1"/>
    <sheet name="Balance" sheetId="2" r:id="rId2"/>
    <sheet name="Sheet2" sheetId="3" state="hidden" r:id="rId3"/>
    <sheet name="Sheet3" sheetId="4" state="hidden" r:id="rId4"/>
    <sheet name="Sheet4" sheetId="5" r:id="rId5"/>
  </sheets>
  <definedNames>
    <definedName name="_xlnm.Print_Titles" localSheetId="1">'Balance'!$A:$D,'Balance'!$1:$1</definedName>
    <definedName name="_xlnm.Print_Titles" localSheetId="0">'P&amp;L'!$A:$E,'P&amp;L'!$1:$2</definedName>
  </definedNames>
  <calcPr fullCalcOnLoad="1"/>
</workbook>
</file>

<file path=xl/sharedStrings.xml><?xml version="1.0" encoding="utf-8"?>
<sst xmlns="http://schemas.openxmlformats.org/spreadsheetml/2006/main" count="125" uniqueCount="125">
  <si>
    <t>Budget</t>
  </si>
  <si>
    <t>$ Over Budget</t>
  </si>
  <si>
    <t>% of Budget</t>
  </si>
  <si>
    <t>Ordinary Income/Expense</t>
  </si>
  <si>
    <t>Income</t>
  </si>
  <si>
    <t>01 · Office Income</t>
  </si>
  <si>
    <t>11 · Interest - Checking</t>
  </si>
  <si>
    <t>13 · Insurance - Section/CPF Reimb</t>
  </si>
  <si>
    <t>14 · CPF Auction (114)</t>
  </si>
  <si>
    <t>15 · Reimbursed Expense (106)</t>
  </si>
  <si>
    <t>Total 01 · Office Income</t>
  </si>
  <si>
    <t>03 · Policy &amp; Legislation</t>
  </si>
  <si>
    <t>33 · Legislative Publication (303)</t>
  </si>
  <si>
    <t>Total 03 · Policy &amp; Legislation</t>
  </si>
  <si>
    <t>04 · Professional Development</t>
  </si>
  <si>
    <t>40 · AICP Publications (405)</t>
  </si>
  <si>
    <t>41 · AICP Dues (401)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</si>
  <si>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</si>
  <si>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</si>
  <si>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</si>
  <si>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</si>
  <si>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</si>
  <si>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</si>
  <si>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Total 05 · Public Information</t>
  </si>
  <si>
    <t>06 · Administration</t>
  </si>
  <si>
    <t>62 · Xtra Awards Reimb (602)</t>
  </si>
  <si>
    <t>Total 06 · Administration</t>
  </si>
  <si>
    <t>07 · State/Section</t>
  </si>
  <si>
    <t>70 · Dues - CCAPA (700)</t>
  </si>
  <si>
    <t>71 · Dues - Chapter-Only (702)</t>
  </si>
  <si>
    <t>72 · Conf Profits (701)</t>
  </si>
  <si>
    <t>Total 07 · State/Section</t>
  </si>
  <si>
    <t>09 · Miscellaneous Revenue</t>
  </si>
  <si>
    <t>93 · Misc Revenue (904)</t>
  </si>
  <si>
    <t>Total 09 · Miscellaneous Revenue</t>
  </si>
  <si>
    <t>Total Income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</si>
  <si>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</si>
  <si>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</si>
  <si>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</si>
  <si>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</si>
  <si>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</si>
  <si>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</si>
  <si>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</si>
  <si>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105 · Bd Member Manual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</si>
  <si>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</si>
  <si>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</si>
  <si>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</si>
  <si>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</si>
  <si>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</si>
  <si>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</si>
  <si>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</si>
  <si>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</si>
  <si>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</si>
  <si>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Total 1000 · Office</t>
  </si>
  <si>
    <t>2000 - President</t>
  </si>
  <si>
    <t>200 · Pres Exp/Energy Report</t>
  </si>
  <si>
    <t>201 · President Travel</t>
  </si>
  <si>
    <t>202 · Pres-Elect/Past President</t>
  </si>
  <si>
    <t>203 · Public Relations Program</t>
  </si>
  <si>
    <t>204 · Student Rep Expense</t>
  </si>
  <si>
    <t>Total 2000 - President</t>
  </si>
  <si>
    <t>3000 - Policy &amp; Legislation</t>
  </si>
  <si>
    <t>300 · Lobbying Service</t>
  </si>
  <si>
    <t>302 · Leg Rev Team/VP</t>
  </si>
  <si>
    <t>303 · Leg Pub Expense (33)</t>
  </si>
  <si>
    <t>Total 3000 - Policy &amp; Legislation</t>
  </si>
  <si>
    <t>4000 - Professional Development</t>
  </si>
  <si>
    <t>400 · Professional Development OP</t>
  </si>
  <si>
    <t>401 · AICP Professional Dev. (41)</t>
  </si>
  <si>
    <t>402 · Workshop (42)</t>
  </si>
  <si>
    <t>403 · PDO Wksp Summit</t>
  </si>
  <si>
    <t>404 · Certification Maintenance Exp</t>
  </si>
  <si>
    <t>405 · AICP Publications (40)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</si>
  <si>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</si>
  <si>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</si>
  <si>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</si>
  <si>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</si>
  <si>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</si>
  <si>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</si>
  <si>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506 · News-Mgmt Services (SG)</t>
  </si>
  <si>
    <t>508 · On-Line Comm/Web Main.(SG)</t>
  </si>
  <si>
    <t>510 · Consultant Directory</t>
  </si>
  <si>
    <t>511 · Directory Maintenance (SG Svcs)</t>
  </si>
  <si>
    <t>513 · Website Mgmt/InsiteLogic (53)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</si>
  <si>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</si>
  <si>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</si>
  <si>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</si>
  <si>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</si>
  <si>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</si>
  <si>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</si>
  <si>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604 · Minority Inclusion Program</t>
  </si>
  <si>
    <t>605 · Mktg Dir Expense</t>
  </si>
  <si>
    <t>606 · Reserves/Savings Contribution</t>
  </si>
  <si>
    <t>609 · UBIT Tax (Fed/State Tax - Ads)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</si>
  <si>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</si>
  <si>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</si>
  <si>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</si>
  <si>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</si>
  <si>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</si>
  <si>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</si>
  <si>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</si>
  <si>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</si>
  <si>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</si>
  <si>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</si>
  <si>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903 · Event CO-SP Expense</t>
  </si>
  <si>
    <t>904 · Miscellaneous Expense</t>
  </si>
  <si>
    <t>906 · PEN Expenses (96)</t>
  </si>
  <si>
    <t>907 · Special Projects</t>
  </si>
  <si>
    <t>Total 9000 · Other Expenses</t>
  </si>
  <si>
    <t>10000 · Planning Commissioner</t>
  </si>
  <si>
    <t>10001 · Planning Commission Expense</t>
  </si>
  <si>
    <t>Total 10000 · Planning Commissioner</t>
  </si>
  <si>
    <t>Total Expense</t>
  </si>
  <si>
    <t>Net Ordinary Income</t>
  </si>
  <si>
    <t>Net Income</t>
  </si>
  <si>
    <t>Jan 27, 09</t>
  </si>
  <si>
    <t>ASSETS</t>
  </si>
  <si>
    <t>Current Assets</t>
  </si>
  <si>
    <t>Checking/Savings</t>
  </si>
  <si>
    <t>American Funds - Class A</t>
  </si>
  <si>
    <t>Checking</t>
  </si>
  <si>
    <t>Total Checking/Savings</t>
  </si>
  <si>
    <t>Total Current Assets</t>
  </si>
  <si>
    <t>TOTAL ASSETS</t>
  </si>
  <si>
    <t>Jan - Dec 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</si>
</sst>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4" fontId="38" fillId="0" borderId="11" xfId="0" applyNumberFormat="1" applyFont="1" applyBorder="1" applyAlignment="1">
      <alignment/>
    </xf>
    <xf numFmtId="165" fontId="38" fillId="0" borderId="11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165" fontId="38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4" fontId="38" fillId="0" borderId="14" xfId="0" applyNumberFormat="1" applyFont="1" applyBorder="1" applyAlignment="1">
      <alignment/>
    </xf>
    <xf numFmtId="165" fontId="38" fillId="0" borderId="14" xfId="0" applyNumberFormat="1" applyFont="1" applyBorder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9" fillId="0" borderId="1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pane xSplit="5" ySplit="2" topLeftCell="F8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7" sqref="M7"/>
    </sheetView>
  </sheetViews>
  <sheetFormatPr defaultColWidth="9.140625" defaultRowHeight="15"/>
  <cols>
    <col min="1" max="1" width="0.9921875" style="22" customWidth="1"/>
    <col min="2" max="4" width="1.7109375" style="22" customWidth="1"/>
    <col min="5" max="5" width="31.421875" style="22" customWidth="1"/>
    <col min="6" max="6" width="14.7109375" style="23" bestFit="1" customWidth="1"/>
    <col min="7" max="7" width="0.42578125" style="23" customWidth="1"/>
    <col min="8" max="8" width="10.7109375" style="23" bestFit="1" customWidth="1"/>
    <col min="9" max="9" width="0.2890625" style="23" customWidth="1"/>
    <col min="10" max="10" width="17.00390625" style="23" bestFit="1" customWidth="1"/>
    <col min="11" max="11" width="0.13671875" style="23" customWidth="1"/>
    <col min="12" max="12" width="15.00390625" style="23" bestFit="1" customWidth="1"/>
  </cols>
  <sheetData>
    <row r="1" spans="1:12" ht="15.75" thickBot="1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7.25" thickBot="1" thickTop="1">
      <c r="A2" s="18"/>
      <c r="B2" s="18"/>
      <c r="C2" s="18"/>
      <c r="D2" s="18"/>
      <c r="E2" s="18"/>
      <c r="F2" s="19" t="s">
        <v>124</v>
      </c>
      <c r="G2" s="20"/>
      <c r="H2" s="19" t="s">
        <v>0</v>
      </c>
      <c r="I2" s="20"/>
      <c r="J2" s="19" t="s">
        <v>1</v>
      </c>
      <c r="K2" s="20"/>
      <c r="L2" s="19" t="s">
        <v>2</v>
      </c>
    </row>
    <row r="3" spans="1:12" ht="15.75" thickTop="1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ht="15">
      <c r="A4" s="1"/>
      <c r="B4" s="1"/>
      <c r="C4" s="1" t="s">
        <v>4</v>
      </c>
      <c r="D4" s="1"/>
      <c r="E4" s="1"/>
      <c r="F4" s="4"/>
      <c r="G4" s="5"/>
      <c r="H4" s="4"/>
      <c r="I4" s="5"/>
      <c r="J4" s="4"/>
      <c r="K4" s="5"/>
      <c r="L4" s="6"/>
    </row>
    <row r="5" spans="1:12" ht="15">
      <c r="A5" s="1"/>
      <c r="B5" s="1"/>
      <c r="C5" s="1"/>
      <c r="D5" s="1" t="s">
        <v>5</v>
      </c>
      <c r="E5" s="1"/>
      <c r="F5" s="4"/>
      <c r="G5" s="5"/>
      <c r="H5" s="4"/>
      <c r="I5" s="5"/>
      <c r="J5" s="4"/>
      <c r="K5" s="5"/>
      <c r="L5" s="6"/>
    </row>
    <row r="6" spans="1:12" ht="15">
      <c r="A6" s="1"/>
      <c r="B6" s="1"/>
      <c r="C6" s="1"/>
      <c r="D6" s="1"/>
      <c r="E6" s="1" t="s">
        <v>6</v>
      </c>
      <c r="F6" s="4">
        <v>0</v>
      </c>
      <c r="G6" s="5"/>
      <c r="H6" s="4">
        <v>200</v>
      </c>
      <c r="I6" s="5"/>
      <c r="J6" s="4">
        <f>ROUND((F6-H6),5)</f>
        <v>-200</v>
      </c>
      <c r="K6" s="5"/>
      <c r="L6" s="6">
        <f>ROUND(IF(H6=0,IF(F6=0,0,1),F6/H6),5)</f>
        <v>0</v>
      </c>
    </row>
    <row r="7" spans="1:12" ht="15">
      <c r="A7" s="1"/>
      <c r="B7" s="1"/>
      <c r="C7" s="1"/>
      <c r="D7" s="1"/>
      <c r="E7" s="1" t="s">
        <v>7</v>
      </c>
      <c r="F7" s="4">
        <v>0</v>
      </c>
      <c r="G7" s="5"/>
      <c r="H7" s="4">
        <v>2200</v>
      </c>
      <c r="I7" s="5"/>
      <c r="J7" s="4">
        <f>ROUND((F7-H7),5)</f>
        <v>-2200</v>
      </c>
      <c r="K7" s="5"/>
      <c r="L7" s="6">
        <f>ROUND(IF(H7=0,IF(F7=0,0,1),F7/H7),5)</f>
        <v>0</v>
      </c>
    </row>
    <row r="8" spans="1:12" ht="15">
      <c r="A8" s="1"/>
      <c r="B8" s="1"/>
      <c r="C8" s="1"/>
      <c r="D8" s="1"/>
      <c r="E8" s="1" t="s">
        <v>8</v>
      </c>
      <c r="F8" s="4">
        <v>0</v>
      </c>
      <c r="G8" s="5"/>
      <c r="H8" s="4">
        <v>8000</v>
      </c>
      <c r="I8" s="5"/>
      <c r="J8" s="4">
        <f>ROUND((F8-H8),5)</f>
        <v>-8000</v>
      </c>
      <c r="K8" s="5"/>
      <c r="L8" s="6">
        <f>ROUND(IF(H8=0,IF(F8=0,0,1),F8/H8),5)</f>
        <v>0</v>
      </c>
    </row>
    <row r="9" spans="1:12" ht="15.75" thickBot="1">
      <c r="A9" s="1"/>
      <c r="B9" s="1"/>
      <c r="C9" s="1"/>
      <c r="D9" s="1"/>
      <c r="E9" s="1" t="s">
        <v>9</v>
      </c>
      <c r="F9" s="7">
        <v>3040</v>
      </c>
      <c r="G9" s="5"/>
      <c r="H9" s="7">
        <v>250</v>
      </c>
      <c r="I9" s="5"/>
      <c r="J9" s="7">
        <f>ROUND((F9-H9),5)</f>
        <v>2790</v>
      </c>
      <c r="K9" s="5"/>
      <c r="L9" s="8">
        <f>ROUND(IF(H9=0,IF(F9=0,0,1),F9/H9),5)</f>
        <v>12.16</v>
      </c>
    </row>
    <row r="10" spans="1:12" ht="15">
      <c r="A10" s="1"/>
      <c r="B10" s="1"/>
      <c r="C10" s="1"/>
      <c r="D10" s="1" t="s">
        <v>10</v>
      </c>
      <c r="E10" s="1"/>
      <c r="F10" s="4">
        <f>ROUND(SUM(F5:F9),5)</f>
        <v>3040</v>
      </c>
      <c r="G10" s="5"/>
      <c r="H10" s="4">
        <f>ROUND(SUM(H5:H9),5)</f>
        <v>10650</v>
      </c>
      <c r="I10" s="5"/>
      <c r="J10" s="4">
        <f>ROUND((F10-H10),5)</f>
        <v>-7610</v>
      </c>
      <c r="K10" s="5"/>
      <c r="L10" s="6">
        <f>ROUND(IF(H10=0,IF(F10=0,0,1),F10/H10),5)</f>
        <v>0.28545</v>
      </c>
    </row>
    <row r="11" spans="1:12" ht="30" customHeight="1">
      <c r="A11" s="1"/>
      <c r="B11" s="1"/>
      <c r="C11" s="1"/>
      <c r="D11" s="1" t="s">
        <v>11</v>
      </c>
      <c r="E11" s="1"/>
      <c r="F11" s="4"/>
      <c r="G11" s="5"/>
      <c r="H11" s="4"/>
      <c r="I11" s="5"/>
      <c r="J11" s="4"/>
      <c r="K11" s="5"/>
      <c r="L11" s="6"/>
    </row>
    <row r="12" spans="1:12" ht="15.75" thickBot="1">
      <c r="A12" s="1"/>
      <c r="B12" s="1"/>
      <c r="C12" s="1"/>
      <c r="D12" s="1"/>
      <c r="E12" s="1" t="s">
        <v>12</v>
      </c>
      <c r="F12" s="7">
        <v>0</v>
      </c>
      <c r="G12" s="5"/>
      <c r="H12" s="7">
        <v>500</v>
      </c>
      <c r="I12" s="5"/>
      <c r="J12" s="7">
        <f>ROUND((F12-H12),5)</f>
        <v>-500</v>
      </c>
      <c r="K12" s="5"/>
      <c r="L12" s="8">
        <f>ROUND(IF(H12=0,IF(F12=0,0,1),F12/H12),5)</f>
        <v>0</v>
      </c>
    </row>
    <row r="13" spans="1:12" ht="15">
      <c r="A13" s="1"/>
      <c r="B13" s="1"/>
      <c r="C13" s="1"/>
      <c r="D13" s="1" t="s">
        <v>13</v>
      </c>
      <c r="E13" s="1"/>
      <c r="F13" s="4">
        <f>ROUND(SUM(F11:F12),5)</f>
        <v>0</v>
      </c>
      <c r="G13" s="5"/>
      <c r="H13" s="4">
        <f>ROUND(SUM(H11:H12),5)</f>
        <v>500</v>
      </c>
      <c r="I13" s="5"/>
      <c r="J13" s="4">
        <f>ROUND((F13-H13),5)</f>
        <v>-500</v>
      </c>
      <c r="K13" s="5"/>
      <c r="L13" s="6">
        <f>ROUND(IF(H13=0,IF(F13=0,0,1),F13/H13),5)</f>
        <v>0</v>
      </c>
    </row>
    <row r="14" spans="1:12" ht="30" customHeight="1">
      <c r="A14" s="1"/>
      <c r="B14" s="1"/>
      <c r="C14" s="1"/>
      <c r="D14" s="1" t="s">
        <v>14</v>
      </c>
      <c r="E14" s="1"/>
      <c r="F14" s="4"/>
      <c r="G14" s="5"/>
      <c r="H14" s="4"/>
      <c r="I14" s="5"/>
      <c r="J14" s="4"/>
      <c r="K14" s="5"/>
      <c r="L14" s="6"/>
    </row>
    <row r="15" spans="1:12" ht="15">
      <c r="A15" s="1"/>
      <c r="B15" s="1"/>
      <c r="C15" s="1"/>
      <c r="D15" s="1"/>
      <c r="E15" s="1" t="s">
        <v>15</v>
      </c>
      <c r="F15" s="4">
        <v>0</v>
      </c>
      <c r="G15" s="5"/>
      <c r="H15" s="4">
        <v>800</v>
      </c>
      <c r="I15" s="5"/>
      <c r="J15" s="4">
        <f>ROUND((F15-H15),5)</f>
        <v>-800</v>
      </c>
      <c r="K15" s="5"/>
      <c r="L15" s="6">
        <f>ROUND(IF(H15=0,IF(F15=0,0,1),F15/H15),5)</f>
        <v>0</v>
      </c>
    </row>
    <row r="16" spans="1:12" ht="15.75" thickBot="1">
      <c r="A16" s="1"/>
      <c r="B16" s="1"/>
      <c r="C16" s="1"/>
      <c r="D16" s="1"/>
      <c r="E16" s="1" t="s">
        <v>16</v>
      </c>
      <c r="F16" s="7">
        <v>0</v>
      </c>
      <c r="G16" s="5"/>
      <c r="H16" s="7">
        <v>0</v>
      </c>
      <c r="I16" s="5"/>
      <c r="J16" s="7">
        <f>ROUND((F16-H16),5)</f>
        <v>0</v>
      </c>
      <c r="K16" s="5"/>
      <c r="L16" s="8">
        <f>ROUND(IF(H16=0,IF(F16=0,0,1),F16/H16),5)</f>
        <v>0</v>
      </c>
    </row>
    <row r="17" spans="1:12" ht="15">
      <c r="A17" s="1"/>
      <c r="B17" s="1"/>
      <c r="C17" s="1"/>
      <c r="D17" s="1" t="s">
        <v>17</v>
      </c>
      <c r="E17" s="1"/>
      <c r="F17" s="4">
        <f>ROUND(SUM(F14:F16),5)</f>
        <v>0</v>
      </c>
      <c r="G17" s="5"/>
      <c r="H17" s="4">
        <f>ROUND(SUM(H14:H16),5)</f>
        <v>800</v>
      </c>
      <c r="I17" s="5"/>
      <c r="J17" s="4">
        <f>ROUND((F17-H17),5)</f>
        <v>-800</v>
      </c>
      <c r="K17" s="5"/>
      <c r="L17" s="6">
        <f>ROUND(IF(H17=0,IF(F17=0,0,1),F17/H17),5)</f>
        <v>0</v>
      </c>
    </row>
    <row r="18" spans="1:12" ht="30" customHeight="1">
      <c r="A18" s="1"/>
      <c r="B18" s="1"/>
      <c r="C18" s="1"/>
      <c r="D18" s="1" t="s">
        <v>18</v>
      </c>
      <c r="E18" s="1"/>
      <c r="F18" s="4"/>
      <c r="G18" s="5"/>
      <c r="H18" s="4"/>
      <c r="I18" s="5"/>
      <c r="J18" s="4"/>
      <c r="K18" s="5"/>
      <c r="L18" s="6"/>
    </row>
    <row r="19" spans="1:12" ht="15">
      <c r="A19" s="1"/>
      <c r="B19" s="1"/>
      <c r="C19" s="1"/>
      <c r="D19" s="1"/>
      <c r="E19" s="1" t="s">
        <v>19</v>
      </c>
      <c r="F19" s="4">
        <v>0</v>
      </c>
      <c r="G19" s="5"/>
      <c r="H19" s="4">
        <v>1500</v>
      </c>
      <c r="I19" s="5"/>
      <c r="J19" s="4">
        <f>ROUND((F19-H19),5)</f>
        <v>-1500</v>
      </c>
      <c r="K19" s="5"/>
      <c r="L19" s="6">
        <f>ROUND(IF(H19=0,IF(F19=0,0,1),F19/H19),5)</f>
        <v>0</v>
      </c>
    </row>
    <row r="20" spans="1:12" ht="15">
      <c r="A20" s="1"/>
      <c r="B20" s="1"/>
      <c r="C20" s="1"/>
      <c r="D20" s="1"/>
      <c r="E20" s="1" t="s">
        <v>20</v>
      </c>
      <c r="F20" s="4">
        <v>1000</v>
      </c>
      <c r="G20" s="5"/>
      <c r="H20" s="4">
        <v>25000</v>
      </c>
      <c r="I20" s="5"/>
      <c r="J20" s="4">
        <f>ROUND((F20-H20),5)</f>
        <v>-24000</v>
      </c>
      <c r="K20" s="5"/>
      <c r="L20" s="6">
        <f>ROUND(IF(H20=0,IF(F20=0,0,1),F20/H20),5)</f>
        <v>0.04</v>
      </c>
    </row>
    <row r="21" spans="1:12" ht="15">
      <c r="A21" s="1"/>
      <c r="B21" s="1"/>
      <c r="C21" s="1"/>
      <c r="D21" s="1"/>
      <c r="E21" s="1" t="s">
        <v>21</v>
      </c>
      <c r="F21" s="4">
        <v>44</v>
      </c>
      <c r="G21" s="5"/>
      <c r="H21" s="4">
        <v>250</v>
      </c>
      <c r="I21" s="5"/>
      <c r="J21" s="4">
        <f>ROUND((F21-H21),5)</f>
        <v>-206</v>
      </c>
      <c r="K21" s="5"/>
      <c r="L21" s="6">
        <f>ROUND(IF(H21=0,IF(F21=0,0,1),F21/H21),5)</f>
        <v>0.176</v>
      </c>
    </row>
    <row r="22" spans="1:12" ht="15.75" thickBot="1">
      <c r="A22" s="1"/>
      <c r="B22" s="1"/>
      <c r="C22" s="1"/>
      <c r="D22" s="1"/>
      <c r="E22" s="1" t="s">
        <v>22</v>
      </c>
      <c r="F22" s="7">
        <v>330</v>
      </c>
      <c r="G22" s="5"/>
      <c r="H22" s="7">
        <v>50000</v>
      </c>
      <c r="I22" s="5"/>
      <c r="J22" s="7">
        <f>ROUND((F22-H22),5)</f>
        <v>-49670</v>
      </c>
      <c r="K22" s="5"/>
      <c r="L22" s="8">
        <f>ROUND(IF(H22=0,IF(F22=0,0,1),F22/H22),5)</f>
        <v>0.0066</v>
      </c>
    </row>
    <row r="23" spans="1:12" ht="15">
      <c r="A23" s="1"/>
      <c r="B23" s="1"/>
      <c r="C23" s="1"/>
      <c r="D23" s="1" t="s">
        <v>23</v>
      </c>
      <c r="E23" s="1"/>
      <c r="F23" s="4">
        <f>ROUND(SUM(F18:F22),5)</f>
        <v>1374</v>
      </c>
      <c r="G23" s="5"/>
      <c r="H23" s="4">
        <f>ROUND(SUM(H18:H22),5)</f>
        <v>76750</v>
      </c>
      <c r="I23" s="5"/>
      <c r="J23" s="4">
        <f>ROUND((F23-H23),5)</f>
        <v>-75376</v>
      </c>
      <c r="K23" s="5"/>
      <c r="L23" s="6">
        <f>ROUND(IF(H23=0,IF(F23=0,0,1),F23/H23),5)</f>
        <v>0.0179</v>
      </c>
    </row>
    <row r="24" spans="1:12" ht="30" customHeight="1">
      <c r="A24" s="1"/>
      <c r="B24" s="1"/>
      <c r="C24" s="1"/>
      <c r="D24" s="1" t="s">
        <v>24</v>
      </c>
      <c r="E24" s="1"/>
      <c r="F24" s="4"/>
      <c r="G24" s="5"/>
      <c r="H24" s="4"/>
      <c r="I24" s="5"/>
      <c r="J24" s="4"/>
      <c r="K24" s="5"/>
      <c r="L24" s="6"/>
    </row>
    <row r="25" spans="1:12" ht="15.75" thickBot="1">
      <c r="A25" s="1"/>
      <c r="B25" s="1"/>
      <c r="C25" s="1"/>
      <c r="D25" s="1"/>
      <c r="E25" s="1" t="s">
        <v>25</v>
      </c>
      <c r="F25" s="7">
        <v>0</v>
      </c>
      <c r="G25" s="5"/>
      <c r="H25" s="7">
        <v>1500</v>
      </c>
      <c r="I25" s="5"/>
      <c r="J25" s="7">
        <f>ROUND((F25-H25),5)</f>
        <v>-1500</v>
      </c>
      <c r="K25" s="5"/>
      <c r="L25" s="8">
        <f>ROUND(IF(H25=0,IF(F25=0,0,1),F25/H25),5)</f>
        <v>0</v>
      </c>
    </row>
    <row r="26" spans="1:12" ht="15">
      <c r="A26" s="1"/>
      <c r="B26" s="1"/>
      <c r="C26" s="1"/>
      <c r="D26" s="1" t="s">
        <v>26</v>
      </c>
      <c r="E26" s="1"/>
      <c r="F26" s="4">
        <f>ROUND(SUM(F24:F25),5)</f>
        <v>0</v>
      </c>
      <c r="G26" s="5"/>
      <c r="H26" s="4">
        <f>ROUND(SUM(H24:H25),5)</f>
        <v>1500</v>
      </c>
      <c r="I26" s="5"/>
      <c r="J26" s="4">
        <f>ROUND((F26-H26),5)</f>
        <v>-1500</v>
      </c>
      <c r="K26" s="5"/>
      <c r="L26" s="6">
        <f>ROUND(IF(H26=0,IF(F26=0,0,1),F26/H26),5)</f>
        <v>0</v>
      </c>
    </row>
    <row r="27" spans="1:12" ht="30" customHeight="1">
      <c r="A27" s="1"/>
      <c r="B27" s="1"/>
      <c r="C27" s="1"/>
      <c r="D27" s="1" t="s">
        <v>27</v>
      </c>
      <c r="E27" s="1"/>
      <c r="F27" s="4"/>
      <c r="G27" s="5"/>
      <c r="H27" s="4"/>
      <c r="I27" s="5"/>
      <c r="J27" s="4"/>
      <c r="K27" s="5"/>
      <c r="L27" s="6"/>
    </row>
    <row r="28" spans="1:12" ht="15">
      <c r="A28" s="1"/>
      <c r="B28" s="1"/>
      <c r="C28" s="1"/>
      <c r="D28" s="1"/>
      <c r="E28" s="1" t="s">
        <v>28</v>
      </c>
      <c r="F28" s="4">
        <v>0</v>
      </c>
      <c r="G28" s="5"/>
      <c r="H28" s="4">
        <v>365000</v>
      </c>
      <c r="I28" s="5"/>
      <c r="J28" s="4">
        <f>ROUND((F28-H28),5)</f>
        <v>-365000</v>
      </c>
      <c r="K28" s="5"/>
      <c r="L28" s="6">
        <f>ROUND(IF(H28=0,IF(F28=0,0,1),F28/H28),5)</f>
        <v>0</v>
      </c>
    </row>
    <row r="29" spans="1:12" ht="15">
      <c r="A29" s="1"/>
      <c r="B29" s="1"/>
      <c r="C29" s="1"/>
      <c r="D29" s="1"/>
      <c r="E29" s="1" t="s">
        <v>29</v>
      </c>
      <c r="F29" s="4">
        <v>1265</v>
      </c>
      <c r="G29" s="5"/>
      <c r="H29" s="4">
        <v>15000</v>
      </c>
      <c r="I29" s="5"/>
      <c r="J29" s="4">
        <f>ROUND((F29-H29),5)</f>
        <v>-13735</v>
      </c>
      <c r="K29" s="5"/>
      <c r="L29" s="6">
        <f>ROUND(IF(H29=0,IF(F29=0,0,1),F29/H29),5)</f>
        <v>0.08433</v>
      </c>
    </row>
    <row r="30" spans="1:12" ht="15.75" thickBot="1">
      <c r="A30" s="1"/>
      <c r="B30" s="1"/>
      <c r="C30" s="1"/>
      <c r="D30" s="1"/>
      <c r="E30" s="1" t="s">
        <v>30</v>
      </c>
      <c r="F30" s="7">
        <v>0</v>
      </c>
      <c r="G30" s="5"/>
      <c r="H30" s="7">
        <v>160000</v>
      </c>
      <c r="I30" s="5"/>
      <c r="J30" s="7">
        <f>ROUND((F30-H30),5)</f>
        <v>-160000</v>
      </c>
      <c r="K30" s="5"/>
      <c r="L30" s="8">
        <f>ROUND(IF(H30=0,IF(F30=0,0,1),F30/H30),5)</f>
        <v>0</v>
      </c>
    </row>
    <row r="31" spans="1:12" ht="15">
      <c r="A31" s="1"/>
      <c r="B31" s="1"/>
      <c r="C31" s="1"/>
      <c r="D31" s="1" t="s">
        <v>31</v>
      </c>
      <c r="E31" s="1"/>
      <c r="F31" s="4">
        <f>ROUND(SUM(F27:F30),5)</f>
        <v>1265</v>
      </c>
      <c r="G31" s="5"/>
      <c r="H31" s="4">
        <f>ROUND(SUM(H27:H30),5)</f>
        <v>540000</v>
      </c>
      <c r="I31" s="5"/>
      <c r="J31" s="4">
        <f>ROUND((F31-H31),5)</f>
        <v>-538735</v>
      </c>
      <c r="K31" s="5"/>
      <c r="L31" s="6">
        <f>ROUND(IF(H31=0,IF(F31=0,0,1),F31/H31),5)</f>
        <v>0.00234</v>
      </c>
    </row>
    <row r="32" spans="1:12" ht="30" customHeight="1">
      <c r="A32" s="1"/>
      <c r="B32" s="1"/>
      <c r="C32" s="1"/>
      <c r="D32" s="1" t="s">
        <v>32</v>
      </c>
      <c r="E32" s="1"/>
      <c r="F32" s="4"/>
      <c r="G32" s="5"/>
      <c r="H32" s="4"/>
      <c r="I32" s="5"/>
      <c r="J32" s="4"/>
      <c r="K32" s="5"/>
      <c r="L32" s="6"/>
    </row>
    <row r="33" spans="1:12" ht="15.75" thickBot="1">
      <c r="A33" s="1"/>
      <c r="B33" s="1"/>
      <c r="C33" s="1"/>
      <c r="D33" s="1"/>
      <c r="E33" s="1" t="s">
        <v>33</v>
      </c>
      <c r="F33" s="9">
        <v>0</v>
      </c>
      <c r="G33" s="5"/>
      <c r="H33" s="9">
        <v>2000</v>
      </c>
      <c r="I33" s="5"/>
      <c r="J33" s="9">
        <f>ROUND((F33-H33),5)</f>
        <v>-2000</v>
      </c>
      <c r="K33" s="5"/>
      <c r="L33" s="10">
        <f>ROUND(IF(H33=0,IF(F33=0,0,1),F33/H33),5)</f>
        <v>0</v>
      </c>
    </row>
    <row r="34" spans="1:12" ht="15.75" thickBot="1">
      <c r="A34" s="1"/>
      <c r="B34" s="1"/>
      <c r="C34" s="1"/>
      <c r="D34" s="1" t="s">
        <v>34</v>
      </c>
      <c r="E34" s="1"/>
      <c r="F34" s="11">
        <f>ROUND(SUM(F32:F33),5)</f>
        <v>0</v>
      </c>
      <c r="G34" s="5"/>
      <c r="H34" s="11">
        <f>ROUND(SUM(H32:H33),5)</f>
        <v>2000</v>
      </c>
      <c r="I34" s="5"/>
      <c r="J34" s="11">
        <f>ROUND((F34-H34),5)</f>
        <v>-2000</v>
      </c>
      <c r="K34" s="5"/>
      <c r="L34" s="12">
        <f>ROUND(IF(H34=0,IF(F34=0,0,1),F34/H34),5)</f>
        <v>0</v>
      </c>
    </row>
    <row r="35" spans="1:12" ht="30" customHeight="1">
      <c r="A35" s="1"/>
      <c r="B35" s="1"/>
      <c r="C35" s="1" t="s">
        <v>35</v>
      </c>
      <c r="D35" s="1"/>
      <c r="E35" s="1"/>
      <c r="F35" s="4">
        <f>ROUND(F4+F10+F13+F17+F23+F26+F31+F34,5)</f>
        <v>5679</v>
      </c>
      <c r="G35" s="5"/>
      <c r="H35" s="4">
        <f>ROUND(H4+H10+H13+H17+H23+H26+H31+H34,5)</f>
        <v>632200</v>
      </c>
      <c r="I35" s="5"/>
      <c r="J35" s="4">
        <f>ROUND((F35-H35),5)</f>
        <v>-626521</v>
      </c>
      <c r="K35" s="5"/>
      <c r="L35" s="6">
        <f>ROUND(IF(H35=0,IF(F35=0,0,1),F35/H35),5)</f>
        <v>0.00898</v>
      </c>
    </row>
    <row r="36" spans="1:12" ht="30" customHeight="1">
      <c r="A36" s="1"/>
      <c r="B36" s="1"/>
      <c r="C36" s="1" t="s">
        <v>36</v>
      </c>
      <c r="D36" s="1"/>
      <c r="E36" s="1"/>
      <c r="F36" s="4"/>
      <c r="G36" s="5"/>
      <c r="H36" s="4"/>
      <c r="I36" s="5"/>
      <c r="J36" s="4"/>
      <c r="K36" s="5"/>
      <c r="L36" s="6"/>
    </row>
    <row r="37" spans="1:12" ht="15">
      <c r="A37" s="1"/>
      <c r="B37" s="1"/>
      <c r="C37" s="1"/>
      <c r="D37" s="1" t="s">
        <v>37</v>
      </c>
      <c r="E37" s="1"/>
      <c r="F37" s="4"/>
      <c r="G37" s="5"/>
      <c r="H37" s="4"/>
      <c r="I37" s="5"/>
      <c r="J37" s="4"/>
      <c r="K37" s="5"/>
      <c r="L37" s="6"/>
    </row>
    <row r="38" spans="1:12" ht="15">
      <c r="A38" s="1"/>
      <c r="B38" s="1"/>
      <c r="C38" s="1"/>
      <c r="D38" s="1"/>
      <c r="E38" s="1" t="s">
        <v>38</v>
      </c>
      <c r="F38" s="4">
        <v>13295.83</v>
      </c>
      <c r="G38" s="5"/>
      <c r="H38" s="4">
        <v>159550</v>
      </c>
      <c r="I38" s="5"/>
      <c r="J38" s="4">
        <f aca="true" t="shared" si="0" ref="J38:J53">ROUND((F38-H38),5)</f>
        <v>-146254.17</v>
      </c>
      <c r="K38" s="5"/>
      <c r="L38" s="6">
        <f aca="true" t="shared" si="1" ref="L38:L53">ROUND(IF(H38=0,IF(F38=0,0,1),F38/H38),5)</f>
        <v>0.08333</v>
      </c>
    </row>
    <row r="39" spans="1:12" ht="15">
      <c r="A39" s="1"/>
      <c r="B39" s="1"/>
      <c r="C39" s="1"/>
      <c r="D39" s="1"/>
      <c r="E39" s="1" t="s">
        <v>39</v>
      </c>
      <c r="F39" s="4">
        <v>0</v>
      </c>
      <c r="G39" s="5"/>
      <c r="H39" s="4">
        <v>500</v>
      </c>
      <c r="I39" s="5"/>
      <c r="J39" s="4">
        <f t="shared" si="0"/>
        <v>-500</v>
      </c>
      <c r="K39" s="5"/>
      <c r="L39" s="6">
        <f t="shared" si="1"/>
        <v>0</v>
      </c>
    </row>
    <row r="40" spans="1:12" ht="15">
      <c r="A40" s="1"/>
      <c r="B40" s="1"/>
      <c r="C40" s="1"/>
      <c r="D40" s="1"/>
      <c r="E40" s="1" t="s">
        <v>40</v>
      </c>
      <c r="F40" s="4">
        <v>5779.78</v>
      </c>
      <c r="G40" s="5"/>
      <c r="H40" s="4">
        <v>30000</v>
      </c>
      <c r="I40" s="5"/>
      <c r="J40" s="4">
        <f t="shared" si="0"/>
        <v>-24220.22</v>
      </c>
      <c r="K40" s="5"/>
      <c r="L40" s="6">
        <f t="shared" si="1"/>
        <v>0.19266</v>
      </c>
    </row>
    <row r="41" spans="1:12" ht="15">
      <c r="A41" s="1"/>
      <c r="B41" s="1"/>
      <c r="C41" s="1"/>
      <c r="D41" s="1"/>
      <c r="E41" s="1" t="s">
        <v>41</v>
      </c>
      <c r="F41" s="4">
        <v>0</v>
      </c>
      <c r="G41" s="5"/>
      <c r="H41" s="4">
        <v>3000</v>
      </c>
      <c r="I41" s="5"/>
      <c r="J41" s="4">
        <f t="shared" si="0"/>
        <v>-3000</v>
      </c>
      <c r="K41" s="5"/>
      <c r="L41" s="6">
        <f t="shared" si="1"/>
        <v>0</v>
      </c>
    </row>
    <row r="42" spans="1:12" ht="15">
      <c r="A42" s="1"/>
      <c r="B42" s="1"/>
      <c r="C42" s="1"/>
      <c r="D42" s="1"/>
      <c r="E42" s="1" t="s">
        <v>42</v>
      </c>
      <c r="F42" s="4">
        <v>0</v>
      </c>
      <c r="G42" s="5"/>
      <c r="H42" s="4">
        <v>4000</v>
      </c>
      <c r="I42" s="5"/>
      <c r="J42" s="4">
        <f t="shared" si="0"/>
        <v>-4000</v>
      </c>
      <c r="K42" s="5"/>
      <c r="L42" s="6">
        <f t="shared" si="1"/>
        <v>0</v>
      </c>
    </row>
    <row r="43" spans="1:12" ht="15">
      <c r="A43" s="1"/>
      <c r="B43" s="1"/>
      <c r="C43" s="1"/>
      <c r="D43" s="1"/>
      <c r="E43" s="1" t="s">
        <v>43</v>
      </c>
      <c r="F43" s="4">
        <v>0</v>
      </c>
      <c r="G43" s="5"/>
      <c r="H43" s="4">
        <v>500</v>
      </c>
      <c r="I43" s="5"/>
      <c r="J43" s="4">
        <f t="shared" si="0"/>
        <v>-500</v>
      </c>
      <c r="K43" s="5"/>
      <c r="L43" s="6">
        <f t="shared" si="1"/>
        <v>0</v>
      </c>
    </row>
    <row r="44" spans="1:12" ht="15">
      <c r="A44" s="1"/>
      <c r="B44" s="1"/>
      <c r="C44" s="1"/>
      <c r="D44" s="1"/>
      <c r="E44" s="1" t="s">
        <v>44</v>
      </c>
      <c r="F44" s="4">
        <v>0</v>
      </c>
      <c r="G44" s="5"/>
      <c r="H44" s="4">
        <v>500</v>
      </c>
      <c r="I44" s="5"/>
      <c r="J44" s="4">
        <f t="shared" si="0"/>
        <v>-500</v>
      </c>
      <c r="K44" s="5"/>
      <c r="L44" s="6">
        <f t="shared" si="1"/>
        <v>0</v>
      </c>
    </row>
    <row r="45" spans="1:12" ht="15">
      <c r="A45" s="1"/>
      <c r="B45" s="1"/>
      <c r="C45" s="1"/>
      <c r="D45" s="1"/>
      <c r="E45" s="1" t="s">
        <v>45</v>
      </c>
      <c r="F45" s="4">
        <v>148.53</v>
      </c>
      <c r="G45" s="5"/>
      <c r="H45" s="4">
        <v>2000</v>
      </c>
      <c r="I45" s="5"/>
      <c r="J45" s="4">
        <f t="shared" si="0"/>
        <v>-1851.47</v>
      </c>
      <c r="K45" s="5"/>
      <c r="L45" s="6">
        <f t="shared" si="1"/>
        <v>0.07427</v>
      </c>
    </row>
    <row r="46" spans="1:12" ht="15">
      <c r="A46" s="1"/>
      <c r="B46" s="1"/>
      <c r="C46" s="1"/>
      <c r="D46" s="1"/>
      <c r="E46" s="1" t="s">
        <v>46</v>
      </c>
      <c r="F46" s="4">
        <v>28</v>
      </c>
      <c r="G46" s="5"/>
      <c r="H46" s="4">
        <v>1600</v>
      </c>
      <c r="I46" s="5"/>
      <c r="J46" s="4">
        <f t="shared" si="0"/>
        <v>-1572</v>
      </c>
      <c r="K46" s="5"/>
      <c r="L46" s="6">
        <f t="shared" si="1"/>
        <v>0.0175</v>
      </c>
    </row>
    <row r="47" spans="1:12" ht="15">
      <c r="A47" s="1"/>
      <c r="B47" s="1"/>
      <c r="C47" s="1"/>
      <c r="D47" s="1"/>
      <c r="E47" s="1" t="s">
        <v>47</v>
      </c>
      <c r="F47" s="4">
        <v>1546.67</v>
      </c>
      <c r="G47" s="5"/>
      <c r="H47" s="4">
        <v>3500</v>
      </c>
      <c r="I47" s="5"/>
      <c r="J47" s="4">
        <f t="shared" si="0"/>
        <v>-1953.33</v>
      </c>
      <c r="K47" s="5"/>
      <c r="L47" s="6">
        <f t="shared" si="1"/>
        <v>0.44191</v>
      </c>
    </row>
    <row r="48" spans="1:12" ht="15">
      <c r="A48" s="1"/>
      <c r="B48" s="1"/>
      <c r="C48" s="1"/>
      <c r="D48" s="1"/>
      <c r="E48" s="1" t="s">
        <v>48</v>
      </c>
      <c r="F48" s="4">
        <v>0</v>
      </c>
      <c r="G48" s="5"/>
      <c r="H48" s="4">
        <v>1000</v>
      </c>
      <c r="I48" s="5"/>
      <c r="J48" s="4">
        <f t="shared" si="0"/>
        <v>-1000</v>
      </c>
      <c r="K48" s="5"/>
      <c r="L48" s="6">
        <f t="shared" si="1"/>
        <v>0</v>
      </c>
    </row>
    <row r="49" spans="1:12" ht="15">
      <c r="A49" s="1"/>
      <c r="B49" s="1"/>
      <c r="C49" s="1"/>
      <c r="D49" s="1"/>
      <c r="E49" s="1" t="s">
        <v>49</v>
      </c>
      <c r="F49" s="4">
        <v>27.58</v>
      </c>
      <c r="G49" s="5"/>
      <c r="H49" s="4">
        <v>1200</v>
      </c>
      <c r="I49" s="5"/>
      <c r="J49" s="4">
        <f t="shared" si="0"/>
        <v>-1172.42</v>
      </c>
      <c r="K49" s="5"/>
      <c r="L49" s="6">
        <f t="shared" si="1"/>
        <v>0.02298</v>
      </c>
    </row>
    <row r="50" spans="1:12" ht="15">
      <c r="A50" s="1"/>
      <c r="B50" s="1"/>
      <c r="C50" s="1"/>
      <c r="D50" s="1"/>
      <c r="E50" s="1" t="s">
        <v>50</v>
      </c>
      <c r="F50" s="4">
        <v>175</v>
      </c>
      <c r="G50" s="5"/>
      <c r="H50" s="4">
        <v>1800</v>
      </c>
      <c r="I50" s="5"/>
      <c r="J50" s="4">
        <f t="shared" si="0"/>
        <v>-1625</v>
      </c>
      <c r="K50" s="5"/>
      <c r="L50" s="6">
        <f t="shared" si="1"/>
        <v>0.09722</v>
      </c>
    </row>
    <row r="51" spans="1:12" ht="15">
      <c r="A51" s="1"/>
      <c r="B51" s="1"/>
      <c r="C51" s="1"/>
      <c r="D51" s="1"/>
      <c r="E51" s="1" t="s">
        <v>51</v>
      </c>
      <c r="F51" s="4">
        <v>103.85</v>
      </c>
      <c r="G51" s="5"/>
      <c r="H51" s="4">
        <v>2000</v>
      </c>
      <c r="I51" s="5"/>
      <c r="J51" s="4">
        <f t="shared" si="0"/>
        <v>-1896.15</v>
      </c>
      <c r="K51" s="5"/>
      <c r="L51" s="6">
        <f t="shared" si="1"/>
        <v>0.05193</v>
      </c>
    </row>
    <row r="52" spans="1:12" ht="15.75" thickBot="1">
      <c r="A52" s="1"/>
      <c r="B52" s="1"/>
      <c r="C52" s="1"/>
      <c r="D52" s="1"/>
      <c r="E52" s="1" t="s">
        <v>52</v>
      </c>
      <c r="F52" s="7">
        <v>0</v>
      </c>
      <c r="G52" s="5"/>
      <c r="H52" s="7">
        <v>8000</v>
      </c>
      <c r="I52" s="5"/>
      <c r="J52" s="7">
        <f t="shared" si="0"/>
        <v>-8000</v>
      </c>
      <c r="K52" s="5"/>
      <c r="L52" s="8">
        <f t="shared" si="1"/>
        <v>0</v>
      </c>
    </row>
    <row r="53" spans="1:12" ht="15">
      <c r="A53" s="1"/>
      <c r="B53" s="1"/>
      <c r="C53" s="1"/>
      <c r="D53" s="1" t="s">
        <v>53</v>
      </c>
      <c r="E53" s="1"/>
      <c r="F53" s="4">
        <f>ROUND(SUM(F37:F52),5)</f>
        <v>21105.24</v>
      </c>
      <c r="G53" s="5"/>
      <c r="H53" s="4">
        <f>ROUND(SUM(H37:H52),5)</f>
        <v>219150</v>
      </c>
      <c r="I53" s="5"/>
      <c r="J53" s="4">
        <f t="shared" si="0"/>
        <v>-198044.76</v>
      </c>
      <c r="K53" s="5"/>
      <c r="L53" s="6">
        <f t="shared" si="1"/>
        <v>0.0963</v>
      </c>
    </row>
    <row r="54" spans="1:12" ht="30" customHeight="1">
      <c r="A54" s="1"/>
      <c r="B54" s="1"/>
      <c r="C54" s="1"/>
      <c r="D54" s="1" t="s">
        <v>54</v>
      </c>
      <c r="E54" s="1"/>
      <c r="F54" s="4"/>
      <c r="G54" s="5"/>
      <c r="H54" s="4"/>
      <c r="I54" s="5"/>
      <c r="J54" s="4"/>
      <c r="K54" s="5"/>
      <c r="L54" s="6"/>
    </row>
    <row r="55" spans="1:12" ht="15">
      <c r="A55" s="1"/>
      <c r="B55" s="1"/>
      <c r="C55" s="1"/>
      <c r="D55" s="1"/>
      <c r="E55" s="1" t="s">
        <v>55</v>
      </c>
      <c r="F55" s="4">
        <v>0</v>
      </c>
      <c r="G55" s="5"/>
      <c r="H55" s="4">
        <v>900</v>
      </c>
      <c r="I55" s="5"/>
      <c r="J55" s="4">
        <f aca="true" t="shared" si="2" ref="J55:J60">ROUND((F55-H55),5)</f>
        <v>-900</v>
      </c>
      <c r="K55" s="5"/>
      <c r="L55" s="6">
        <f aca="true" t="shared" si="3" ref="L55:L60">ROUND(IF(H55=0,IF(F55=0,0,1),F55/H55),5)</f>
        <v>0</v>
      </c>
    </row>
    <row r="56" spans="1:12" ht="15">
      <c r="A56" s="1"/>
      <c r="B56" s="1"/>
      <c r="C56" s="1"/>
      <c r="D56" s="1"/>
      <c r="E56" s="1" t="s">
        <v>56</v>
      </c>
      <c r="F56" s="4">
        <v>0</v>
      </c>
      <c r="G56" s="5"/>
      <c r="H56" s="4">
        <v>5700</v>
      </c>
      <c r="I56" s="5"/>
      <c r="J56" s="4">
        <f t="shared" si="2"/>
        <v>-5700</v>
      </c>
      <c r="K56" s="5"/>
      <c r="L56" s="6">
        <f t="shared" si="3"/>
        <v>0</v>
      </c>
    </row>
    <row r="57" spans="1:12" ht="15">
      <c r="A57" s="1"/>
      <c r="B57" s="1"/>
      <c r="C57" s="1"/>
      <c r="D57" s="1"/>
      <c r="E57" s="1" t="s">
        <v>57</v>
      </c>
      <c r="F57" s="4">
        <v>0</v>
      </c>
      <c r="G57" s="5"/>
      <c r="H57" s="4">
        <v>3000</v>
      </c>
      <c r="I57" s="5"/>
      <c r="J57" s="4">
        <f t="shared" si="2"/>
        <v>-3000</v>
      </c>
      <c r="K57" s="5"/>
      <c r="L57" s="6">
        <f t="shared" si="3"/>
        <v>0</v>
      </c>
    </row>
    <row r="58" spans="1:12" ht="15">
      <c r="A58" s="1"/>
      <c r="B58" s="1"/>
      <c r="C58" s="1"/>
      <c r="D58" s="1"/>
      <c r="E58" s="1" t="s">
        <v>58</v>
      </c>
      <c r="F58" s="4">
        <v>0</v>
      </c>
      <c r="G58" s="5"/>
      <c r="H58" s="4">
        <v>100000</v>
      </c>
      <c r="I58" s="5"/>
      <c r="J58" s="4">
        <f t="shared" si="2"/>
        <v>-100000</v>
      </c>
      <c r="K58" s="5"/>
      <c r="L58" s="6">
        <f t="shared" si="3"/>
        <v>0</v>
      </c>
    </row>
    <row r="59" spans="1:12" ht="15.75" thickBot="1">
      <c r="A59" s="1"/>
      <c r="B59" s="1"/>
      <c r="C59" s="1"/>
      <c r="D59" s="1"/>
      <c r="E59" s="1" t="s">
        <v>59</v>
      </c>
      <c r="F59" s="7">
        <v>0</v>
      </c>
      <c r="G59" s="5"/>
      <c r="H59" s="7">
        <v>1000</v>
      </c>
      <c r="I59" s="5"/>
      <c r="J59" s="7">
        <f t="shared" si="2"/>
        <v>-1000</v>
      </c>
      <c r="K59" s="5"/>
      <c r="L59" s="8">
        <f t="shared" si="3"/>
        <v>0</v>
      </c>
    </row>
    <row r="60" spans="1:12" ht="15">
      <c r="A60" s="1"/>
      <c r="B60" s="1"/>
      <c r="C60" s="1"/>
      <c r="D60" s="1" t="s">
        <v>60</v>
      </c>
      <c r="E60" s="1"/>
      <c r="F60" s="4">
        <f>ROUND(SUM(F54:F59),5)</f>
        <v>0</v>
      </c>
      <c r="G60" s="5"/>
      <c r="H60" s="4">
        <f>ROUND(SUM(H54:H59),5)</f>
        <v>110600</v>
      </c>
      <c r="I60" s="5"/>
      <c r="J60" s="4">
        <f t="shared" si="2"/>
        <v>-110600</v>
      </c>
      <c r="K60" s="5"/>
      <c r="L60" s="6">
        <f t="shared" si="3"/>
        <v>0</v>
      </c>
    </row>
    <row r="61" spans="1:12" ht="30" customHeight="1">
      <c r="A61" s="1"/>
      <c r="B61" s="1"/>
      <c r="C61" s="1"/>
      <c r="D61" s="1" t="s">
        <v>61</v>
      </c>
      <c r="E61" s="1"/>
      <c r="F61" s="4"/>
      <c r="G61" s="5"/>
      <c r="H61" s="4"/>
      <c r="I61" s="5"/>
      <c r="J61" s="4"/>
      <c r="K61" s="5"/>
      <c r="L61" s="6"/>
    </row>
    <row r="62" spans="1:12" ht="15">
      <c r="A62" s="1"/>
      <c r="B62" s="1"/>
      <c r="C62" s="1"/>
      <c r="D62" s="1"/>
      <c r="E62" s="1" t="s">
        <v>62</v>
      </c>
      <c r="F62" s="4">
        <v>7083.33</v>
      </c>
      <c r="G62" s="5"/>
      <c r="H62" s="4">
        <v>85000</v>
      </c>
      <c r="I62" s="5"/>
      <c r="J62" s="4">
        <f>ROUND((F62-H62),5)</f>
        <v>-77916.67</v>
      </c>
      <c r="K62" s="5"/>
      <c r="L62" s="6">
        <f>ROUND(IF(H62=0,IF(F62=0,0,1),F62/H62),5)</f>
        <v>0.08333</v>
      </c>
    </row>
    <row r="63" spans="1:12" ht="15">
      <c r="A63" s="1"/>
      <c r="B63" s="1"/>
      <c r="C63" s="1"/>
      <c r="D63" s="1"/>
      <c r="E63" s="1" t="s">
        <v>63</v>
      </c>
      <c r="F63" s="4">
        <v>0</v>
      </c>
      <c r="G63" s="5"/>
      <c r="H63" s="4">
        <v>9000</v>
      </c>
      <c r="I63" s="5"/>
      <c r="J63" s="4">
        <f>ROUND((F63-H63),5)</f>
        <v>-9000</v>
      </c>
      <c r="K63" s="5"/>
      <c r="L63" s="6">
        <f>ROUND(IF(H63=0,IF(F63=0,0,1),F63/H63),5)</f>
        <v>0</v>
      </c>
    </row>
    <row r="64" spans="1:12" ht="15.75" thickBot="1">
      <c r="A64" s="1"/>
      <c r="B64" s="1"/>
      <c r="C64" s="1"/>
      <c r="D64" s="1"/>
      <c r="E64" s="1" t="s">
        <v>64</v>
      </c>
      <c r="F64" s="7">
        <v>0</v>
      </c>
      <c r="G64" s="5"/>
      <c r="H64" s="7">
        <v>2250</v>
      </c>
      <c r="I64" s="5"/>
      <c r="J64" s="7">
        <f>ROUND((F64-H64),5)</f>
        <v>-2250</v>
      </c>
      <c r="K64" s="5"/>
      <c r="L64" s="8">
        <f>ROUND(IF(H64=0,IF(F64=0,0,1),F64/H64),5)</f>
        <v>0</v>
      </c>
    </row>
    <row r="65" spans="1:12" ht="15">
      <c r="A65" s="1"/>
      <c r="B65" s="1"/>
      <c r="C65" s="1"/>
      <c r="D65" s="1" t="s">
        <v>65</v>
      </c>
      <c r="E65" s="1"/>
      <c r="F65" s="4">
        <f>ROUND(SUM(F61:F64),5)</f>
        <v>7083.33</v>
      </c>
      <c r="G65" s="5"/>
      <c r="H65" s="4">
        <f>ROUND(SUM(H61:H64),5)</f>
        <v>96250</v>
      </c>
      <c r="I65" s="5"/>
      <c r="J65" s="4">
        <f>ROUND((F65-H65),5)</f>
        <v>-89166.67</v>
      </c>
      <c r="K65" s="5"/>
      <c r="L65" s="6">
        <f>ROUND(IF(H65=0,IF(F65=0,0,1),F65/H65),5)</f>
        <v>0.07359</v>
      </c>
    </row>
    <row r="66" spans="1:12" ht="30" customHeight="1">
      <c r="A66" s="1"/>
      <c r="B66" s="1"/>
      <c r="C66" s="1"/>
      <c r="D66" s="1" t="s">
        <v>66</v>
      </c>
      <c r="E66" s="1"/>
      <c r="F66" s="4"/>
      <c r="G66" s="5"/>
      <c r="H66" s="4"/>
      <c r="I66" s="5"/>
      <c r="J66" s="4"/>
      <c r="K66" s="5"/>
      <c r="L66" s="6"/>
    </row>
    <row r="67" spans="1:12" ht="15">
      <c r="A67" s="1"/>
      <c r="B67" s="1"/>
      <c r="C67" s="1"/>
      <c r="D67" s="1"/>
      <c r="E67" s="1" t="s">
        <v>67</v>
      </c>
      <c r="F67" s="4">
        <v>0</v>
      </c>
      <c r="G67" s="5"/>
      <c r="H67" s="4">
        <v>250</v>
      </c>
      <c r="I67" s="5"/>
      <c r="J67" s="4">
        <f aca="true" t="shared" si="4" ref="J67:J73">ROUND((F67-H67),5)</f>
        <v>-250</v>
      </c>
      <c r="K67" s="5"/>
      <c r="L67" s="6">
        <f aca="true" t="shared" si="5" ref="L67:L73">ROUND(IF(H67=0,IF(F67=0,0,1),F67/H67),5)</f>
        <v>0</v>
      </c>
    </row>
    <row r="68" spans="1:12" ht="15">
      <c r="A68" s="1"/>
      <c r="B68" s="1"/>
      <c r="C68" s="1"/>
      <c r="D68" s="1"/>
      <c r="E68" s="1" t="s">
        <v>68</v>
      </c>
      <c r="F68" s="4">
        <v>0</v>
      </c>
      <c r="G68" s="5"/>
      <c r="H68" s="4">
        <v>5200</v>
      </c>
      <c r="I68" s="5"/>
      <c r="J68" s="4">
        <f t="shared" si="4"/>
        <v>-5200</v>
      </c>
      <c r="K68" s="5"/>
      <c r="L68" s="6">
        <f t="shared" si="5"/>
        <v>0</v>
      </c>
    </row>
    <row r="69" spans="1:12" ht="15">
      <c r="A69" s="1"/>
      <c r="B69" s="1"/>
      <c r="C69" s="1"/>
      <c r="D69" s="1"/>
      <c r="E69" s="1" t="s">
        <v>69</v>
      </c>
      <c r="F69" s="4">
        <v>0</v>
      </c>
      <c r="G69" s="5"/>
      <c r="H69" s="4">
        <v>500</v>
      </c>
      <c r="I69" s="5"/>
      <c r="J69" s="4">
        <f t="shared" si="4"/>
        <v>-500</v>
      </c>
      <c r="K69" s="5"/>
      <c r="L69" s="6">
        <f t="shared" si="5"/>
        <v>0</v>
      </c>
    </row>
    <row r="70" spans="1:12" ht="15">
      <c r="A70" s="1"/>
      <c r="B70" s="1"/>
      <c r="C70" s="1"/>
      <c r="D70" s="1"/>
      <c r="E70" s="1" t="s">
        <v>70</v>
      </c>
      <c r="F70" s="4">
        <v>0</v>
      </c>
      <c r="G70" s="5"/>
      <c r="H70" s="4">
        <v>1500</v>
      </c>
      <c r="I70" s="5"/>
      <c r="J70" s="4">
        <f t="shared" si="4"/>
        <v>-1500</v>
      </c>
      <c r="K70" s="5"/>
      <c r="L70" s="6">
        <f t="shared" si="5"/>
        <v>0</v>
      </c>
    </row>
    <row r="71" spans="1:12" ht="15">
      <c r="A71" s="1"/>
      <c r="B71" s="1"/>
      <c r="C71" s="1"/>
      <c r="D71" s="1"/>
      <c r="E71" s="1" t="s">
        <v>71</v>
      </c>
      <c r="F71" s="4">
        <v>0</v>
      </c>
      <c r="G71" s="5"/>
      <c r="H71" s="4">
        <v>2500</v>
      </c>
      <c r="I71" s="5"/>
      <c r="J71" s="4">
        <f t="shared" si="4"/>
        <v>-2500</v>
      </c>
      <c r="K71" s="5"/>
      <c r="L71" s="6">
        <f t="shared" si="5"/>
        <v>0</v>
      </c>
    </row>
    <row r="72" spans="1:12" ht="15.75" thickBot="1">
      <c r="A72" s="1"/>
      <c r="B72" s="1"/>
      <c r="C72" s="1"/>
      <c r="D72" s="1"/>
      <c r="E72" s="1" t="s">
        <v>72</v>
      </c>
      <c r="F72" s="7">
        <v>0</v>
      </c>
      <c r="G72" s="5"/>
      <c r="H72" s="7">
        <v>800</v>
      </c>
      <c r="I72" s="5"/>
      <c r="J72" s="7">
        <f t="shared" si="4"/>
        <v>-800</v>
      </c>
      <c r="K72" s="5"/>
      <c r="L72" s="8">
        <f t="shared" si="5"/>
        <v>0</v>
      </c>
    </row>
    <row r="73" spans="1:12" ht="15">
      <c r="A73" s="1"/>
      <c r="B73" s="1"/>
      <c r="C73" s="1"/>
      <c r="D73" s="1" t="s">
        <v>73</v>
      </c>
      <c r="E73" s="1"/>
      <c r="F73" s="4">
        <f>ROUND(SUM(F66:F72),5)</f>
        <v>0</v>
      </c>
      <c r="G73" s="5"/>
      <c r="H73" s="4">
        <f>ROUND(SUM(H66:H72),5)</f>
        <v>10750</v>
      </c>
      <c r="I73" s="5"/>
      <c r="J73" s="4">
        <f t="shared" si="4"/>
        <v>-10750</v>
      </c>
      <c r="K73" s="5"/>
      <c r="L73" s="6">
        <f t="shared" si="5"/>
        <v>0</v>
      </c>
    </row>
    <row r="74" spans="1:12" ht="30" customHeight="1">
      <c r="A74" s="1"/>
      <c r="B74" s="1"/>
      <c r="C74" s="1"/>
      <c r="D74" s="1" t="s">
        <v>74</v>
      </c>
      <c r="E74" s="1"/>
      <c r="F74" s="4"/>
      <c r="G74" s="5"/>
      <c r="H74" s="4"/>
      <c r="I74" s="5"/>
      <c r="J74" s="4"/>
      <c r="K74" s="5"/>
      <c r="L74" s="6"/>
    </row>
    <row r="75" spans="1:12" ht="15">
      <c r="A75" s="1"/>
      <c r="B75" s="1"/>
      <c r="C75" s="1"/>
      <c r="D75" s="1"/>
      <c r="E75" s="1" t="s">
        <v>75</v>
      </c>
      <c r="F75" s="4">
        <v>0</v>
      </c>
      <c r="G75" s="5"/>
      <c r="H75" s="4">
        <v>48500</v>
      </c>
      <c r="I75" s="5"/>
      <c r="J75" s="4">
        <f aca="true" t="shared" si="6" ref="J75:J84">ROUND((F75-H75),5)</f>
        <v>-48500</v>
      </c>
      <c r="K75" s="5"/>
      <c r="L75" s="6">
        <f aca="true" t="shared" si="7" ref="L75:L84">ROUND(IF(H75=0,IF(F75=0,0,1),F75/H75),5)</f>
        <v>0</v>
      </c>
    </row>
    <row r="76" spans="1:12" ht="15">
      <c r="A76" s="1"/>
      <c r="B76" s="1"/>
      <c r="C76" s="1"/>
      <c r="D76" s="1"/>
      <c r="E76" s="1" t="s">
        <v>76</v>
      </c>
      <c r="F76" s="4">
        <v>0</v>
      </c>
      <c r="G76" s="5"/>
      <c r="H76" s="4">
        <v>250</v>
      </c>
      <c r="I76" s="5"/>
      <c r="J76" s="4">
        <f t="shared" si="6"/>
        <v>-250</v>
      </c>
      <c r="K76" s="5"/>
      <c r="L76" s="6">
        <f t="shared" si="7"/>
        <v>0</v>
      </c>
    </row>
    <row r="77" spans="1:12" ht="15">
      <c r="A77" s="1"/>
      <c r="B77" s="1"/>
      <c r="C77" s="1"/>
      <c r="D77" s="1"/>
      <c r="E77" s="1" t="s">
        <v>77</v>
      </c>
      <c r="F77" s="4">
        <v>0</v>
      </c>
      <c r="G77" s="5"/>
      <c r="H77" s="4">
        <v>12000</v>
      </c>
      <c r="I77" s="5"/>
      <c r="J77" s="4">
        <f t="shared" si="6"/>
        <v>-12000</v>
      </c>
      <c r="K77" s="5"/>
      <c r="L77" s="6">
        <f t="shared" si="7"/>
        <v>0</v>
      </c>
    </row>
    <row r="78" spans="1:12" ht="15">
      <c r="A78" s="1"/>
      <c r="B78" s="1"/>
      <c r="C78" s="1"/>
      <c r="D78" s="1"/>
      <c r="E78" s="1" t="s">
        <v>78</v>
      </c>
      <c r="F78" s="4">
        <v>3274.66</v>
      </c>
      <c r="G78" s="5"/>
      <c r="H78" s="4">
        <v>39296</v>
      </c>
      <c r="I78" s="5"/>
      <c r="J78" s="4">
        <f t="shared" si="6"/>
        <v>-36021.34</v>
      </c>
      <c r="K78" s="5"/>
      <c r="L78" s="6">
        <f t="shared" si="7"/>
        <v>0.08333</v>
      </c>
    </row>
    <row r="79" spans="1:12" ht="15">
      <c r="A79" s="1"/>
      <c r="B79" s="1"/>
      <c r="C79" s="1"/>
      <c r="D79" s="1"/>
      <c r="E79" s="1" t="s">
        <v>79</v>
      </c>
      <c r="F79" s="4">
        <v>833.33</v>
      </c>
      <c r="G79" s="5"/>
      <c r="H79" s="4">
        <v>10000</v>
      </c>
      <c r="I79" s="5"/>
      <c r="J79" s="4">
        <f t="shared" si="6"/>
        <v>-9166.67</v>
      </c>
      <c r="K79" s="5"/>
      <c r="L79" s="6">
        <f t="shared" si="7"/>
        <v>0.08333</v>
      </c>
    </row>
    <row r="80" spans="1:12" ht="15">
      <c r="A80" s="1"/>
      <c r="B80" s="1"/>
      <c r="C80" s="1"/>
      <c r="D80" s="1"/>
      <c r="E80" s="1" t="s">
        <v>80</v>
      </c>
      <c r="F80" s="4">
        <v>833.33</v>
      </c>
      <c r="G80" s="5"/>
      <c r="H80" s="4">
        <v>10000</v>
      </c>
      <c r="I80" s="5"/>
      <c r="J80" s="4">
        <f t="shared" si="6"/>
        <v>-9166.67</v>
      </c>
      <c r="K80" s="5"/>
      <c r="L80" s="6">
        <f t="shared" si="7"/>
        <v>0.08333</v>
      </c>
    </row>
    <row r="81" spans="1:12" ht="15">
      <c r="A81" s="1"/>
      <c r="B81" s="1"/>
      <c r="C81" s="1"/>
      <c r="D81" s="1"/>
      <c r="E81" s="1" t="s">
        <v>81</v>
      </c>
      <c r="F81" s="4">
        <v>0</v>
      </c>
      <c r="G81" s="5"/>
      <c r="H81" s="4">
        <v>2000</v>
      </c>
      <c r="I81" s="5"/>
      <c r="J81" s="4">
        <f t="shared" si="6"/>
        <v>-2000</v>
      </c>
      <c r="K81" s="5"/>
      <c r="L81" s="6">
        <f t="shared" si="7"/>
        <v>0</v>
      </c>
    </row>
    <row r="82" spans="1:12" ht="15">
      <c r="A82" s="1"/>
      <c r="B82" s="1"/>
      <c r="C82" s="1"/>
      <c r="D82" s="1"/>
      <c r="E82" s="1" t="s">
        <v>82</v>
      </c>
      <c r="F82" s="4">
        <v>833.33</v>
      </c>
      <c r="G82" s="5"/>
      <c r="H82" s="4">
        <v>10000</v>
      </c>
      <c r="I82" s="5"/>
      <c r="J82" s="4">
        <f t="shared" si="6"/>
        <v>-9166.67</v>
      </c>
      <c r="K82" s="5"/>
      <c r="L82" s="6">
        <f t="shared" si="7"/>
        <v>0.08333</v>
      </c>
    </row>
    <row r="83" spans="1:12" ht="15.75" thickBot="1">
      <c r="A83" s="1"/>
      <c r="B83" s="1"/>
      <c r="C83" s="1"/>
      <c r="D83" s="1"/>
      <c r="E83" s="1" t="s">
        <v>83</v>
      </c>
      <c r="F83" s="7">
        <v>1600</v>
      </c>
      <c r="G83" s="5"/>
      <c r="H83" s="7">
        <v>30000</v>
      </c>
      <c r="I83" s="5"/>
      <c r="J83" s="7">
        <f t="shared" si="6"/>
        <v>-28400</v>
      </c>
      <c r="K83" s="5"/>
      <c r="L83" s="8">
        <f t="shared" si="7"/>
        <v>0.05333</v>
      </c>
    </row>
    <row r="84" spans="1:12" ht="15">
      <c r="A84" s="1"/>
      <c r="B84" s="1"/>
      <c r="C84" s="1"/>
      <c r="D84" s="1" t="s">
        <v>84</v>
      </c>
      <c r="E84" s="1"/>
      <c r="F84" s="4">
        <f>ROUND(SUM(F74:F83),5)</f>
        <v>7374.65</v>
      </c>
      <c r="G84" s="5"/>
      <c r="H84" s="4">
        <f>ROUND(SUM(H74:H83),5)</f>
        <v>162046</v>
      </c>
      <c r="I84" s="5"/>
      <c r="J84" s="4">
        <f t="shared" si="6"/>
        <v>-154671.35</v>
      </c>
      <c r="K84" s="5"/>
      <c r="L84" s="6">
        <f t="shared" si="7"/>
        <v>0.04551</v>
      </c>
    </row>
    <row r="85" spans="1:12" ht="30" customHeight="1">
      <c r="A85" s="1"/>
      <c r="B85" s="1"/>
      <c r="C85" s="1"/>
      <c r="D85" s="1" t="s">
        <v>85</v>
      </c>
      <c r="E85" s="1"/>
      <c r="F85" s="4"/>
      <c r="G85" s="5"/>
      <c r="H85" s="4"/>
      <c r="I85" s="5"/>
      <c r="J85" s="4"/>
      <c r="K85" s="5"/>
      <c r="L85" s="6"/>
    </row>
    <row r="86" spans="1:12" ht="15">
      <c r="A86" s="1"/>
      <c r="B86" s="1"/>
      <c r="C86" s="1"/>
      <c r="D86" s="1"/>
      <c r="E86" s="1" t="s">
        <v>86</v>
      </c>
      <c r="F86" s="4">
        <v>0</v>
      </c>
      <c r="G86" s="5"/>
      <c r="H86" s="4">
        <v>2000</v>
      </c>
      <c r="I86" s="5"/>
      <c r="J86" s="4">
        <f aca="true" t="shared" si="8" ref="J86:J94">ROUND((F86-H86),5)</f>
        <v>-2000</v>
      </c>
      <c r="K86" s="5"/>
      <c r="L86" s="6">
        <f aca="true" t="shared" si="9" ref="L86:L94">ROUND(IF(H86=0,IF(F86=0,0,1),F86/H86),5)</f>
        <v>0</v>
      </c>
    </row>
    <row r="87" spans="1:12" ht="15">
      <c r="A87" s="1"/>
      <c r="B87" s="1"/>
      <c r="C87" s="1"/>
      <c r="D87" s="1"/>
      <c r="E87" s="1" t="s">
        <v>87</v>
      </c>
      <c r="F87" s="4">
        <v>0</v>
      </c>
      <c r="G87" s="5"/>
      <c r="H87" s="4">
        <v>10000</v>
      </c>
      <c r="I87" s="5"/>
      <c r="J87" s="4">
        <f t="shared" si="8"/>
        <v>-10000</v>
      </c>
      <c r="K87" s="5"/>
      <c r="L87" s="6">
        <f t="shared" si="9"/>
        <v>0</v>
      </c>
    </row>
    <row r="88" spans="1:12" ht="15">
      <c r="A88" s="1"/>
      <c r="B88" s="1"/>
      <c r="C88" s="1"/>
      <c r="D88" s="1"/>
      <c r="E88" s="1" t="s">
        <v>88</v>
      </c>
      <c r="F88" s="4">
        <v>681.29</v>
      </c>
      <c r="G88" s="5"/>
      <c r="H88" s="4">
        <v>1500</v>
      </c>
      <c r="I88" s="5"/>
      <c r="J88" s="4">
        <f t="shared" si="8"/>
        <v>-818.71</v>
      </c>
      <c r="K88" s="5"/>
      <c r="L88" s="6">
        <f t="shared" si="9"/>
        <v>0.45419</v>
      </c>
    </row>
    <row r="89" spans="1:12" ht="15">
      <c r="A89" s="1"/>
      <c r="B89" s="1"/>
      <c r="C89" s="1"/>
      <c r="D89" s="1"/>
      <c r="E89" s="1" t="s">
        <v>89</v>
      </c>
      <c r="F89" s="4">
        <v>0</v>
      </c>
      <c r="G89" s="5"/>
      <c r="H89" s="4">
        <v>2000</v>
      </c>
      <c r="I89" s="5"/>
      <c r="J89" s="4">
        <f t="shared" si="8"/>
        <v>-2000</v>
      </c>
      <c r="K89" s="5"/>
      <c r="L89" s="6">
        <f t="shared" si="9"/>
        <v>0</v>
      </c>
    </row>
    <row r="90" spans="1:12" ht="15">
      <c r="A90" s="1"/>
      <c r="B90" s="1"/>
      <c r="C90" s="1"/>
      <c r="D90" s="1"/>
      <c r="E90" s="1" t="s">
        <v>90</v>
      </c>
      <c r="F90" s="4">
        <v>0</v>
      </c>
      <c r="G90" s="5"/>
      <c r="H90" s="4">
        <v>1000</v>
      </c>
      <c r="I90" s="5"/>
      <c r="J90" s="4">
        <f t="shared" si="8"/>
        <v>-1000</v>
      </c>
      <c r="K90" s="5"/>
      <c r="L90" s="6">
        <f t="shared" si="9"/>
        <v>0</v>
      </c>
    </row>
    <row r="91" spans="1:12" ht="15">
      <c r="A91" s="1"/>
      <c r="B91" s="1"/>
      <c r="C91" s="1"/>
      <c r="D91" s="1"/>
      <c r="E91" s="1" t="s">
        <v>91</v>
      </c>
      <c r="F91" s="4">
        <v>0</v>
      </c>
      <c r="G91" s="5"/>
      <c r="H91" s="4">
        <v>2500</v>
      </c>
      <c r="I91" s="5"/>
      <c r="J91" s="4">
        <f t="shared" si="8"/>
        <v>-2500</v>
      </c>
      <c r="K91" s="5"/>
      <c r="L91" s="6">
        <f t="shared" si="9"/>
        <v>0</v>
      </c>
    </row>
    <row r="92" spans="1:12" ht="15">
      <c r="A92" s="1"/>
      <c r="B92" s="1"/>
      <c r="C92" s="1"/>
      <c r="D92" s="1"/>
      <c r="E92" s="1" t="s">
        <v>92</v>
      </c>
      <c r="F92" s="4">
        <v>0</v>
      </c>
      <c r="G92" s="5"/>
      <c r="H92" s="4">
        <v>0</v>
      </c>
      <c r="I92" s="5"/>
      <c r="J92" s="4">
        <f t="shared" si="8"/>
        <v>0</v>
      </c>
      <c r="K92" s="5"/>
      <c r="L92" s="6">
        <f t="shared" si="9"/>
        <v>0</v>
      </c>
    </row>
    <row r="93" spans="1:12" ht="15.75" thickBot="1">
      <c r="A93" s="1"/>
      <c r="B93" s="1"/>
      <c r="C93" s="1"/>
      <c r="D93" s="1"/>
      <c r="E93" s="1" t="s">
        <v>93</v>
      </c>
      <c r="F93" s="7">
        <v>0</v>
      </c>
      <c r="G93" s="5"/>
      <c r="H93" s="7">
        <v>0</v>
      </c>
      <c r="I93" s="5"/>
      <c r="J93" s="7">
        <f t="shared" si="8"/>
        <v>0</v>
      </c>
      <c r="K93" s="5"/>
      <c r="L93" s="8">
        <f t="shared" si="9"/>
        <v>0</v>
      </c>
    </row>
    <row r="94" spans="1:12" ht="15">
      <c r="A94" s="1"/>
      <c r="B94" s="1"/>
      <c r="C94" s="1"/>
      <c r="D94" s="1" t="s">
        <v>94</v>
      </c>
      <c r="E94" s="1"/>
      <c r="F94" s="4">
        <f>ROUND(SUM(F85:F93),5)</f>
        <v>681.29</v>
      </c>
      <c r="G94" s="5"/>
      <c r="H94" s="4">
        <f>ROUND(SUM(H85:H93),5)</f>
        <v>19000</v>
      </c>
      <c r="I94" s="5"/>
      <c r="J94" s="4">
        <f t="shared" si="8"/>
        <v>-18318.71</v>
      </c>
      <c r="K94" s="5"/>
      <c r="L94" s="6">
        <f t="shared" si="9"/>
        <v>0.03586</v>
      </c>
    </row>
    <row r="95" spans="1:12" ht="30" customHeight="1">
      <c r="A95" s="1"/>
      <c r="B95" s="1"/>
      <c r="C95" s="1"/>
      <c r="D95" s="1" t="s">
        <v>95</v>
      </c>
      <c r="E95" s="1"/>
      <c r="F95" s="4"/>
      <c r="G95" s="5"/>
      <c r="H95" s="4"/>
      <c r="I95" s="5"/>
      <c r="J95" s="4"/>
      <c r="K95" s="5"/>
      <c r="L95" s="6"/>
    </row>
    <row r="96" spans="1:12" ht="15">
      <c r="A96" s="1"/>
      <c r="B96" s="1"/>
      <c r="C96" s="1"/>
      <c r="D96" s="1"/>
      <c r="E96" s="1" t="s">
        <v>96</v>
      </c>
      <c r="F96" s="4">
        <v>9331.51</v>
      </c>
      <c r="G96" s="5"/>
      <c r="H96" s="4">
        <v>62000</v>
      </c>
      <c r="I96" s="5"/>
      <c r="J96" s="4">
        <f>ROUND((F96-H96),5)</f>
        <v>-52668.49</v>
      </c>
      <c r="K96" s="5"/>
      <c r="L96" s="6">
        <f>ROUND(IF(H96=0,IF(F96=0,0,1),F96/H96),5)</f>
        <v>0.15051</v>
      </c>
    </row>
    <row r="97" spans="1:12" ht="15">
      <c r="A97" s="1"/>
      <c r="B97" s="1"/>
      <c r="C97" s="1"/>
      <c r="D97" s="1"/>
      <c r="E97" s="1" t="s">
        <v>97</v>
      </c>
      <c r="F97" s="4">
        <v>0</v>
      </c>
      <c r="G97" s="5"/>
      <c r="H97" s="4">
        <v>65000</v>
      </c>
      <c r="I97" s="5"/>
      <c r="J97" s="4">
        <f>ROUND((F97-H97),5)</f>
        <v>-65000</v>
      </c>
      <c r="K97" s="5"/>
      <c r="L97" s="6">
        <f>ROUND(IF(H97=0,IF(F97=0,0,1),F97/H97),5)</f>
        <v>0</v>
      </c>
    </row>
    <row r="98" spans="1:12" ht="15.75" thickBot="1">
      <c r="A98" s="1"/>
      <c r="B98" s="1"/>
      <c r="C98" s="1"/>
      <c r="D98" s="1"/>
      <c r="E98" s="1" t="s">
        <v>98</v>
      </c>
      <c r="F98" s="7">
        <v>120</v>
      </c>
      <c r="G98" s="5"/>
      <c r="H98" s="7">
        <v>3000</v>
      </c>
      <c r="I98" s="5"/>
      <c r="J98" s="7">
        <f>ROUND((F98-H98),5)</f>
        <v>-2880</v>
      </c>
      <c r="K98" s="5"/>
      <c r="L98" s="8">
        <f>ROUND(IF(H98=0,IF(F98=0,0,1),F98/H98),5)</f>
        <v>0.04</v>
      </c>
    </row>
    <row r="99" spans="1:12" ht="15">
      <c r="A99" s="1"/>
      <c r="B99" s="1"/>
      <c r="C99" s="1"/>
      <c r="D99" s="1" t="s">
        <v>99</v>
      </c>
      <c r="E99" s="1"/>
      <c r="F99" s="4">
        <f>ROUND(SUM(F95:F98),5)</f>
        <v>9451.51</v>
      </c>
      <c r="G99" s="5"/>
      <c r="H99" s="4">
        <f>ROUND(SUM(H95:H98),5)</f>
        <v>130000</v>
      </c>
      <c r="I99" s="5"/>
      <c r="J99" s="4">
        <f>ROUND((F99-H99),5)</f>
        <v>-120548.49</v>
      </c>
      <c r="K99" s="5"/>
      <c r="L99" s="6">
        <f>ROUND(IF(H99=0,IF(F99=0,0,1),F99/H99),5)</f>
        <v>0.0727</v>
      </c>
    </row>
    <row r="100" spans="1:12" ht="30" customHeight="1">
      <c r="A100" s="1"/>
      <c r="B100" s="1"/>
      <c r="C100" s="1"/>
      <c r="D100" s="1" t="s">
        <v>100</v>
      </c>
      <c r="E100" s="1"/>
      <c r="F100" s="4"/>
      <c r="G100" s="5"/>
      <c r="H100" s="4"/>
      <c r="I100" s="5"/>
      <c r="J100" s="4"/>
      <c r="K100" s="5"/>
      <c r="L100" s="6"/>
    </row>
    <row r="101" spans="1:12" ht="15">
      <c r="A101" s="1"/>
      <c r="B101" s="1"/>
      <c r="C101" s="1"/>
      <c r="D101" s="1"/>
      <c r="E101" s="1" t="s">
        <v>101</v>
      </c>
      <c r="F101" s="4">
        <v>0</v>
      </c>
      <c r="G101" s="5"/>
      <c r="H101" s="4">
        <v>700</v>
      </c>
      <c r="I101" s="5"/>
      <c r="J101" s="4">
        <f aca="true" t="shared" si="10" ref="J101:J108">ROUND((F101-H101),5)</f>
        <v>-700</v>
      </c>
      <c r="K101" s="5"/>
      <c r="L101" s="6">
        <f aca="true" t="shared" si="11" ref="L101:L108">ROUND(IF(H101=0,IF(F101=0,0,1),F101/H101),5)</f>
        <v>0</v>
      </c>
    </row>
    <row r="102" spans="1:12" ht="15">
      <c r="A102" s="1"/>
      <c r="B102" s="1"/>
      <c r="C102" s="1"/>
      <c r="D102" s="1"/>
      <c r="E102" s="1" t="s">
        <v>102</v>
      </c>
      <c r="F102" s="4">
        <v>0</v>
      </c>
      <c r="G102" s="5"/>
      <c r="H102" s="4">
        <v>1500</v>
      </c>
      <c r="I102" s="5"/>
      <c r="J102" s="4">
        <f t="shared" si="10"/>
        <v>-1500</v>
      </c>
      <c r="K102" s="5"/>
      <c r="L102" s="6">
        <f t="shared" si="11"/>
        <v>0</v>
      </c>
    </row>
    <row r="103" spans="1:12" ht="15">
      <c r="A103" s="1"/>
      <c r="B103" s="1"/>
      <c r="C103" s="1"/>
      <c r="D103" s="1"/>
      <c r="E103" s="1" t="s">
        <v>103</v>
      </c>
      <c r="F103" s="4">
        <v>0</v>
      </c>
      <c r="G103" s="5"/>
      <c r="H103" s="4">
        <v>1000</v>
      </c>
      <c r="I103" s="5"/>
      <c r="J103" s="4">
        <f t="shared" si="10"/>
        <v>-1000</v>
      </c>
      <c r="K103" s="5"/>
      <c r="L103" s="6">
        <f t="shared" si="11"/>
        <v>0</v>
      </c>
    </row>
    <row r="104" spans="1:12" ht="15">
      <c r="A104" s="1"/>
      <c r="B104" s="1"/>
      <c r="C104" s="1"/>
      <c r="D104" s="1"/>
      <c r="E104" s="1" t="s">
        <v>104</v>
      </c>
      <c r="F104" s="4">
        <v>0</v>
      </c>
      <c r="G104" s="5"/>
      <c r="H104" s="4">
        <v>400</v>
      </c>
      <c r="I104" s="5"/>
      <c r="J104" s="4">
        <f t="shared" si="10"/>
        <v>-400</v>
      </c>
      <c r="K104" s="5"/>
      <c r="L104" s="6">
        <f t="shared" si="11"/>
        <v>0</v>
      </c>
    </row>
    <row r="105" spans="1:12" ht="15">
      <c r="A105" s="1"/>
      <c r="B105" s="1"/>
      <c r="C105" s="1"/>
      <c r="D105" s="1"/>
      <c r="E105" s="1" t="s">
        <v>105</v>
      </c>
      <c r="F105" s="4">
        <v>0</v>
      </c>
      <c r="G105" s="5"/>
      <c r="H105" s="4">
        <v>3500</v>
      </c>
      <c r="I105" s="5"/>
      <c r="J105" s="4">
        <f t="shared" si="10"/>
        <v>-3500</v>
      </c>
      <c r="K105" s="5"/>
      <c r="L105" s="6">
        <f t="shared" si="11"/>
        <v>0</v>
      </c>
    </row>
    <row r="106" spans="1:12" ht="15">
      <c r="A106" s="1"/>
      <c r="B106" s="1"/>
      <c r="C106" s="1"/>
      <c r="D106" s="1"/>
      <c r="E106" s="1" t="s">
        <v>106</v>
      </c>
      <c r="F106" s="4">
        <v>0</v>
      </c>
      <c r="G106" s="5"/>
      <c r="H106" s="4">
        <v>1000</v>
      </c>
      <c r="I106" s="5"/>
      <c r="J106" s="4">
        <f t="shared" si="10"/>
        <v>-1000</v>
      </c>
      <c r="K106" s="5"/>
      <c r="L106" s="6">
        <f t="shared" si="11"/>
        <v>0</v>
      </c>
    </row>
    <row r="107" spans="1:12" ht="15.75" thickBot="1">
      <c r="A107" s="1"/>
      <c r="B107" s="1"/>
      <c r="C107" s="1"/>
      <c r="D107" s="1"/>
      <c r="E107" s="1" t="s">
        <v>107</v>
      </c>
      <c r="F107" s="7">
        <v>0</v>
      </c>
      <c r="G107" s="5"/>
      <c r="H107" s="7">
        <v>15000</v>
      </c>
      <c r="I107" s="5"/>
      <c r="J107" s="7">
        <f t="shared" si="10"/>
        <v>-15000</v>
      </c>
      <c r="K107" s="5"/>
      <c r="L107" s="8">
        <f t="shared" si="11"/>
        <v>0</v>
      </c>
    </row>
    <row r="108" spans="1:12" ht="15">
      <c r="A108" s="1"/>
      <c r="B108" s="1"/>
      <c r="C108" s="1"/>
      <c r="D108" s="1" t="s">
        <v>108</v>
      </c>
      <c r="E108" s="1"/>
      <c r="F108" s="4">
        <f>ROUND(SUM(F100:F107),5)</f>
        <v>0</v>
      </c>
      <c r="G108" s="5"/>
      <c r="H108" s="4">
        <f>ROUND(SUM(H100:H107),5)</f>
        <v>23100</v>
      </c>
      <c r="I108" s="5"/>
      <c r="J108" s="4">
        <f t="shared" si="10"/>
        <v>-23100</v>
      </c>
      <c r="K108" s="5"/>
      <c r="L108" s="6">
        <f t="shared" si="11"/>
        <v>0</v>
      </c>
    </row>
    <row r="109" spans="1:12" ht="30" customHeight="1">
      <c r="A109" s="1"/>
      <c r="B109" s="1"/>
      <c r="C109" s="1"/>
      <c r="D109" s="1" t="s">
        <v>109</v>
      </c>
      <c r="E109" s="1"/>
      <c r="F109" s="4"/>
      <c r="G109" s="5"/>
      <c r="H109" s="4"/>
      <c r="I109" s="5"/>
      <c r="J109" s="4"/>
      <c r="K109" s="5"/>
      <c r="L109" s="6"/>
    </row>
    <row r="110" spans="1:12" ht="15.75" thickBot="1">
      <c r="A110" s="1"/>
      <c r="B110" s="1"/>
      <c r="C110" s="1"/>
      <c r="D110" s="1"/>
      <c r="E110" s="1" t="s">
        <v>110</v>
      </c>
      <c r="F110" s="9">
        <v>0</v>
      </c>
      <c r="G110" s="5"/>
      <c r="H110" s="9">
        <v>4000</v>
      </c>
      <c r="I110" s="5"/>
      <c r="J110" s="9">
        <f>ROUND((F110-H110),5)</f>
        <v>-4000</v>
      </c>
      <c r="K110" s="5"/>
      <c r="L110" s="10">
        <f>ROUND(IF(H110=0,IF(F110=0,0,1),F110/H110),5)</f>
        <v>0</v>
      </c>
    </row>
    <row r="111" spans="1:12" ht="15.75" thickBot="1">
      <c r="A111" s="1"/>
      <c r="B111" s="1"/>
      <c r="C111" s="1"/>
      <c r="D111" s="1" t="s">
        <v>111</v>
      </c>
      <c r="E111" s="1"/>
      <c r="F111" s="13">
        <f>ROUND(SUM(F109:F110),5)</f>
        <v>0</v>
      </c>
      <c r="G111" s="5"/>
      <c r="H111" s="13">
        <f>ROUND(SUM(H109:H110),5)</f>
        <v>4000</v>
      </c>
      <c r="I111" s="5"/>
      <c r="J111" s="13">
        <f>ROUND((F111-H111),5)</f>
        <v>-4000</v>
      </c>
      <c r="K111" s="5"/>
      <c r="L111" s="14">
        <f>ROUND(IF(H111=0,IF(F111=0,0,1),F111/H111),5)</f>
        <v>0</v>
      </c>
    </row>
    <row r="112" spans="1:12" ht="30" customHeight="1" thickBot="1">
      <c r="A112" s="1"/>
      <c r="B112" s="1"/>
      <c r="C112" s="1" t="s">
        <v>112</v>
      </c>
      <c r="D112" s="1"/>
      <c r="E112" s="1"/>
      <c r="F112" s="13">
        <f>ROUND(F36+F53+F60+F65+F73+F84+F94+F99+F108+F111,5)</f>
        <v>45696.02</v>
      </c>
      <c r="G112" s="5"/>
      <c r="H112" s="13">
        <f>ROUND(H36+H53+H60+H65+H73+H84+H94+H99+H108+H111,5)</f>
        <v>774896</v>
      </c>
      <c r="I112" s="5"/>
      <c r="J112" s="13">
        <f>ROUND((F112-H112),5)</f>
        <v>-729199.98</v>
      </c>
      <c r="K112" s="5"/>
      <c r="L112" s="14">
        <f>ROUND(IF(H112=0,IF(F112=0,0,1),F112/H112),5)</f>
        <v>0.05897</v>
      </c>
    </row>
    <row r="113" spans="1:12" ht="30" customHeight="1" thickBot="1">
      <c r="A113" s="1"/>
      <c r="B113" s="1" t="s">
        <v>113</v>
      </c>
      <c r="C113" s="1"/>
      <c r="D113" s="1"/>
      <c r="E113" s="1"/>
      <c r="F113" s="13">
        <f>ROUND(F3+F35-F112,5)</f>
        <v>-40017.02</v>
      </c>
      <c r="G113" s="5"/>
      <c r="H113" s="13">
        <f>ROUND(H3+H35-H112,5)</f>
        <v>-142696</v>
      </c>
      <c r="I113" s="5"/>
      <c r="J113" s="13">
        <f>ROUND((F113-H113),5)</f>
        <v>102678.98</v>
      </c>
      <c r="K113" s="5"/>
      <c r="L113" s="14">
        <f>ROUND(IF(H113=0,IF(F113=0,0,1),F113/H113),5)</f>
        <v>0.28044</v>
      </c>
    </row>
    <row r="114" spans="1:12" s="17" customFormat="1" ht="30" customHeight="1" thickBot="1">
      <c r="A114" s="5" t="s">
        <v>114</v>
      </c>
      <c r="B114" s="5"/>
      <c r="C114" s="5"/>
      <c r="D114" s="5"/>
      <c r="E114" s="5"/>
      <c r="F114" s="15">
        <f>F113</f>
        <v>-40017.02</v>
      </c>
      <c r="G114" s="5"/>
      <c r="H114" s="15">
        <f>H113</f>
        <v>-142696</v>
      </c>
      <c r="I114" s="5"/>
      <c r="J114" s="15">
        <f>ROUND((F114-H114),5)</f>
        <v>102678.98</v>
      </c>
      <c r="K114" s="5"/>
      <c r="L114" s="16">
        <f>ROUND(IF(H114=0,IF(F114=0,0,1),F114/H114),5)</f>
        <v>0.28044</v>
      </c>
    </row>
    <row r="115" ht="15.75" thickTop="1"/>
  </sheetData>
  <sheetProtection/>
  <printOptions horizontalCentered="1"/>
  <pageMargins left="0.25" right="0.25" top="1" bottom="0.75" header="0.3" footer="0.3"/>
  <pageSetup horizontalDpi="600" verticalDpi="600" orientation="portrait" r:id="rId1"/>
  <headerFooter>
    <oddHeader>&amp;L&amp;"Arial,Bold"&amp;8 01/28/09
&amp;"Arial,Bold"&amp;8 Cash Basis&amp;C&amp;"Arial,Bold"&amp;12 American Planning Association, California Chapter
&amp;"Arial,Bold"&amp;14 Profit &amp;&amp; Loss Budget vs. Actual
&amp;"Arial,Bold"&amp;10 January through December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4" sqref="D14"/>
    </sheetView>
  </sheetViews>
  <sheetFormatPr defaultColWidth="9.140625" defaultRowHeight="15"/>
  <cols>
    <col min="1" max="3" width="3.00390625" style="22" customWidth="1"/>
    <col min="4" max="4" width="27.00390625" style="22" customWidth="1"/>
    <col min="5" max="5" width="12.140625" style="23" bestFit="1" customWidth="1"/>
  </cols>
  <sheetData>
    <row r="1" spans="1:5" s="21" customFormat="1" ht="16.5" thickBot="1">
      <c r="A1" s="18"/>
      <c r="B1" s="18"/>
      <c r="C1" s="18"/>
      <c r="D1" s="18"/>
      <c r="E1" s="24" t="s">
        <v>115</v>
      </c>
    </row>
    <row r="2" spans="1:5" ht="15.75" thickTop="1">
      <c r="A2" s="1" t="s">
        <v>116</v>
      </c>
      <c r="B2" s="1"/>
      <c r="C2" s="1"/>
      <c r="D2" s="1"/>
      <c r="E2" s="4"/>
    </row>
    <row r="3" spans="1:5" ht="15">
      <c r="A3" s="1"/>
      <c r="B3" s="1" t="s">
        <v>117</v>
      </c>
      <c r="C3" s="1"/>
      <c r="D3" s="1"/>
      <c r="E3" s="4"/>
    </row>
    <row r="4" spans="1:5" ht="15">
      <c r="A4" s="1"/>
      <c r="B4" s="1"/>
      <c r="C4" s="1" t="s">
        <v>118</v>
      </c>
      <c r="D4" s="1"/>
      <c r="E4" s="4"/>
    </row>
    <row r="5" spans="1:5" ht="15">
      <c r="A5" s="1"/>
      <c r="B5" s="1"/>
      <c r="C5" s="1"/>
      <c r="D5" s="1" t="s">
        <v>119</v>
      </c>
      <c r="E5" s="4">
        <v>406656.74</v>
      </c>
    </row>
    <row r="6" spans="1:5" ht="15.75" thickBot="1">
      <c r="A6" s="1"/>
      <c r="B6" s="1"/>
      <c r="C6" s="1"/>
      <c r="D6" s="1" t="s">
        <v>120</v>
      </c>
      <c r="E6" s="9">
        <v>19759.98</v>
      </c>
    </row>
    <row r="7" spans="1:5" ht="15.75" thickBot="1">
      <c r="A7" s="1"/>
      <c r="B7" s="1"/>
      <c r="C7" s="1" t="s">
        <v>121</v>
      </c>
      <c r="D7" s="1"/>
      <c r="E7" s="13">
        <f>ROUND(SUM(E4:E6),5)</f>
        <v>426416.72</v>
      </c>
    </row>
    <row r="8" spans="1:5" ht="30" customHeight="1" thickBot="1">
      <c r="A8" s="1"/>
      <c r="B8" s="1" t="s">
        <v>122</v>
      </c>
      <c r="C8" s="1"/>
      <c r="D8" s="1"/>
      <c r="E8" s="13">
        <f>ROUND(E3+E7,5)</f>
        <v>426416.72</v>
      </c>
    </row>
    <row r="9" spans="1:5" s="17" customFormat="1" ht="30" customHeight="1" thickBot="1">
      <c r="A9" s="5" t="s">
        <v>123</v>
      </c>
      <c r="B9" s="5"/>
      <c r="C9" s="5"/>
      <c r="D9" s="5"/>
      <c r="E9" s="15">
        <f>ROUND(E2+E8,5)</f>
        <v>426416.72</v>
      </c>
    </row>
    <row r="10" ht="15.75" thickTop="1"/>
  </sheetData>
  <sheetProtection/>
  <printOptions horizontalCentered="1"/>
  <pageMargins left="0.7" right="0.7" top="0.75" bottom="0.75" header="0.25" footer="0.3"/>
  <pageSetup horizontalDpi="600" verticalDpi="600" orientation="portrait" r:id="rId1"/>
  <headerFooter>
    <oddHeader>&amp;L&amp;"Arial,Bold"&amp;8 01/27/09
&amp;"Arial,Bold"&amp;8 Cash Basis&amp;C&amp;"Arial,Bold"&amp;12 American Planning Association, California Chapter
&amp;"Arial,Bold"&amp;14 Balance Sheet
&amp;"Arial,Bold"&amp;10 As of January 27,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Sledge</dc:creator>
  <cp:keywords/>
  <dc:description/>
  <cp:lastModifiedBy>Stefan-George Associates</cp:lastModifiedBy>
  <dcterms:created xsi:type="dcterms:W3CDTF">2009-01-28T01:18:29Z</dcterms:created>
  <dcterms:modified xsi:type="dcterms:W3CDTF">2009-01-28T21:12:05Z</dcterms:modified>
  <cp:category/>
  <cp:version/>
  <cp:contentType/>
  <cp:contentStatus/>
</cp:coreProperties>
</file>