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1"/>
  </bookViews>
  <sheets>
    <sheet name="BalSheet 27Feb07" sheetId="1" r:id="rId1"/>
    <sheet name="Revised - P&amp;L" sheetId="2" r:id="rId2"/>
  </sheets>
  <definedNames>
    <definedName name="_xlnm.Print_Titles" localSheetId="0">'BalSheet 27Feb07'!$A:$D,'BalSheet 27Feb07'!$1:$1</definedName>
    <definedName name="_xlnm.Print_Titles" localSheetId="1">'Revised - P&amp;L'!$A:$E,'Revised - P&amp;L'!$1:$2</definedName>
  </definedNames>
  <calcPr fullCalcOnLoad="1"/>
</workbook>
</file>

<file path=xl/sharedStrings.xml><?xml version="1.0" encoding="utf-8"?>
<sst xmlns="http://schemas.openxmlformats.org/spreadsheetml/2006/main" count="155" uniqueCount="155">
  <si>
    <t>Jan 1 - Feb 27, 07</t>
  </si>
  <si>
    <t>Budget</t>
  </si>
  <si>
    <t>$ Over Budget</t>
  </si>
  <si>
    <t>% of Budget</t>
  </si>
  <si>
    <t>Ordinary Income/Expense</t>
  </si>
  <si>
    <t>Income</t>
  </si>
  <si>
    <t>01 · Office Income</t>
  </si>
  <si>
    <t>11 · Interest - Checking</t>
  </si>
  <si>
    <t>12 · Interest - Savings</t>
  </si>
  <si>
    <t>13 · Insurance - Section/CPF Reimb</t>
  </si>
  <si>
    <t>14 · CPF Auction (114)</t>
  </si>
  <si>
    <t>15 · Reimbursed Expense (106)</t>
  </si>
  <si>
    <t>01 · Office Income - Other</t>
  </si>
  <si>
    <t>Total 01 · Office Income</t>
  </si>
  <si>
    <t>03 · Policy &amp; Legislation</t>
  </si>
  <si>
    <t>33 · Legislative Publication (303)</t>
  </si>
  <si>
    <t>03 · Policy &amp; Legislation - Other</t>
  </si>
  <si>
    <t>Total 03 · Policy &amp; Legislation</t>
  </si>
  <si>
    <t>04 · Professional Development</t>
  </si>
  <si>
    <t>40 · AICP Publications (405)</t>
  </si>
  <si>
    <t>41 · AICP Dues (401)</t>
  </si>
  <si>
    <t>42 · Workshop Revenue (402)</t>
  </si>
  <si>
    <t>04 · Professional Development - Other</t>
  </si>
  <si>
    <t>Total 04 · Professional Development</t>
  </si>
  <si>
    <t>05 · Public Information</t>
  </si>
  <si>
    <t>50 · News - Ads</t>
  </si>
  <si>
    <t>51 · News - Calling Card Ads</t>
  </si>
  <si>
    <t>52 · News - Subscriptions</t>
  </si>
  <si>
    <t>53 · Web Ad (513)</t>
  </si>
  <si>
    <t>05 · Public Information - Other</t>
  </si>
  <si>
    <t>Total 05 · Public Information</t>
  </si>
  <si>
    <t>06 · Administration</t>
  </si>
  <si>
    <t>62 · Xtra Awards Reimb (602)</t>
  </si>
  <si>
    <t>06 · Administration - Other</t>
  </si>
  <si>
    <t>Total 06 · Administration</t>
  </si>
  <si>
    <t>07 · State/Section</t>
  </si>
  <si>
    <t>70 · Dues - CCAPA (700)</t>
  </si>
  <si>
    <t>71 · Dues - Chapter-Only (702)</t>
  </si>
  <si>
    <t>72 · Conf Profits (701)</t>
  </si>
  <si>
    <t>73 · Conf Loan Repay (703)</t>
  </si>
  <si>
    <t>07 · State/Section - Other</t>
  </si>
  <si>
    <t>Total 07 · State/Section</t>
  </si>
  <si>
    <t>09 · Miscellaneous Revenue</t>
  </si>
  <si>
    <t>93 · Misc Revenue (904)</t>
  </si>
  <si>
    <t>96 · PEN Membership Dues (906)</t>
  </si>
  <si>
    <t>09 · Miscellaneous Revenue - Other</t>
  </si>
  <si>
    <t>Total 09 · Miscellaneous Revenue</t>
  </si>
  <si>
    <t>Total Income</t>
  </si>
  <si>
    <t>Expense</t>
  </si>
  <si>
    <t>1000 · Office</t>
  </si>
  <si>
    <t>100 · Mgmt Services (SG)</t>
  </si>
  <si>
    <t>101 · Operations - Misc.</t>
  </si>
  <si>
    <t>102 · Bd Mtg Exp/Retreat</t>
  </si>
  <si>
    <t>103 · Insurance Premium (13)</t>
  </si>
  <si>
    <t>104 · Elections</t>
  </si>
  <si>
    <t>105 · Bd Member Manual</t>
  </si>
  <si>
    <t>106 · Reimbursed Expense (15)</t>
  </si>
  <si>
    <t>107 · Phone/Fax</t>
  </si>
  <si>
    <t>108 · Office Supplies</t>
  </si>
  <si>
    <t>109 · Postage</t>
  </si>
  <si>
    <t>110 · Printing</t>
  </si>
  <si>
    <t>111 · Copies</t>
  </si>
  <si>
    <t>112 · Storage</t>
  </si>
  <si>
    <t>113 · Merchant Credit Card Fee</t>
  </si>
  <si>
    <t>114 · CPF Auction Expense (14)</t>
  </si>
  <si>
    <t>115 · Conference Coordinator Contract</t>
  </si>
  <si>
    <t>116 · Conference Coordinator Expense</t>
  </si>
  <si>
    <t>1000 · Office - Other</t>
  </si>
  <si>
    <t>Total 1000 · Office</t>
  </si>
  <si>
    <t>2000 - President</t>
  </si>
  <si>
    <t>200 · Pres Exp/Energy Report</t>
  </si>
  <si>
    <t>201 · President Travel</t>
  </si>
  <si>
    <t>202 · Pres-Elect/Past President</t>
  </si>
  <si>
    <t>204 · Student Rep Expense</t>
  </si>
  <si>
    <t>205 · Minority Inclusion Program</t>
  </si>
  <si>
    <t>2000 - President - Other</t>
  </si>
  <si>
    <t>Total 2000 - President</t>
  </si>
  <si>
    <t>3000 - Policy &amp; Legislation</t>
  </si>
  <si>
    <t>300 · Lobbying Service</t>
  </si>
  <si>
    <t>302 · Leg Rev Team/VP</t>
  </si>
  <si>
    <t>303 · Leg Pub Expense (33)</t>
  </si>
  <si>
    <t>3000 - Policy &amp; Legislation - Other</t>
  </si>
  <si>
    <t>Total 3000 - Policy &amp; Legislation</t>
  </si>
  <si>
    <t>4000 - Professional Development</t>
  </si>
  <si>
    <t>400 · Professional Development OP</t>
  </si>
  <si>
    <t>401 · AICP Professional Dev. (41)</t>
  </si>
  <si>
    <t>402 · Workshop (42)</t>
  </si>
  <si>
    <t>403 · PDO Wksp Summit</t>
  </si>
  <si>
    <t>404 · Continuing Ed Expense</t>
  </si>
  <si>
    <t>405 · AICP Publications (40)</t>
  </si>
  <si>
    <t>4000 - Professional Development - Other</t>
  </si>
  <si>
    <t>Total 4000 - Professional Development</t>
  </si>
  <si>
    <t>5000 - Public Information</t>
  </si>
  <si>
    <t>500 · News-Prof Services</t>
  </si>
  <si>
    <t>501 · News-VP OP</t>
  </si>
  <si>
    <t>502 · News Mailing</t>
  </si>
  <si>
    <t>503 · News Production</t>
  </si>
  <si>
    <t>504 · PR Services</t>
  </si>
  <si>
    <t>505 · PR Expense</t>
  </si>
  <si>
    <t>506 · News-Mgmt Services (SG)</t>
  </si>
  <si>
    <t>508 · On-Line Comm/Web Main.(SG)</t>
  </si>
  <si>
    <t>509 · PR Strategy - Spec. Project</t>
  </si>
  <si>
    <t>510 · Consultant Directory</t>
  </si>
  <si>
    <t>511 · Directory Maintenance (SG Svcs)</t>
  </si>
  <si>
    <t>512 · Media Upgrade</t>
  </si>
  <si>
    <t>513 · Website Mgmt/InsiteLogic (53)</t>
  </si>
  <si>
    <t>514 · Public Communication Plan CA</t>
  </si>
  <si>
    <t>5000 - Public Information - Other</t>
  </si>
  <si>
    <t>Total 5000 - Public Information</t>
  </si>
  <si>
    <t>6000 - Administration</t>
  </si>
  <si>
    <t>600 · Admin VP OP</t>
  </si>
  <si>
    <t>601 · Awards</t>
  </si>
  <si>
    <t>602 · Xtra Awards Expenses (62)</t>
  </si>
  <si>
    <t>603 · Accountant/Tax Service</t>
  </si>
  <si>
    <t>605 · Mktg Dir Expense</t>
  </si>
  <si>
    <t>606 · Reserves/Savings Contribution</t>
  </si>
  <si>
    <t>608 · Mktg Brochure-Spec. Project</t>
  </si>
  <si>
    <t>609 · UBIT Tax (Fed/State Tax - Ads)</t>
  </si>
  <si>
    <t>6000 - Administration - Other</t>
  </si>
  <si>
    <t>Total 6000 - Administration</t>
  </si>
  <si>
    <t>7000 · Section Subventions</t>
  </si>
  <si>
    <t>700 · Section Dues Rebate (70)</t>
  </si>
  <si>
    <t>701 · Section State Conf Rebate (72)</t>
  </si>
  <si>
    <t>702 · Section CP-Only Rebate (71)</t>
  </si>
  <si>
    <t>703 · Conf Loan Payment (73)</t>
  </si>
  <si>
    <t>7000 · Section Subventions - Other</t>
  </si>
  <si>
    <t>Total 7000 · Section Subventions</t>
  </si>
  <si>
    <t>9000 · Other Expenses</t>
  </si>
  <si>
    <t>900 · Chapter Historian</t>
  </si>
  <si>
    <t>901 · Student/CSUN Conf (Scholarship)</t>
  </si>
  <si>
    <t>902 · CSUN Archives</t>
  </si>
  <si>
    <t>903 · Event CO-SP Expense</t>
  </si>
  <si>
    <t>904 · Miscellaneous Expense</t>
  </si>
  <si>
    <t>906 · PEN Expenses (96)</t>
  </si>
  <si>
    <t>9000 · Other Expenses - Other</t>
  </si>
  <si>
    <t>Total 9000 · Other Expenses</t>
  </si>
  <si>
    <t>10000 · Planning Commissioner</t>
  </si>
  <si>
    <t>10001 · Planning Commission Expense</t>
  </si>
  <si>
    <t>10002 · Planning Commissioner Database</t>
  </si>
  <si>
    <t>10000 · Planning Commissioner - Other</t>
  </si>
  <si>
    <t>Total 10000 · Planning Commissioner</t>
  </si>
  <si>
    <t>Total Expense</t>
  </si>
  <si>
    <t>Net Ordinary Income</t>
  </si>
  <si>
    <t>Net Income</t>
  </si>
  <si>
    <t>Feb 27, 07</t>
  </si>
  <si>
    <t>ASSETS</t>
  </si>
  <si>
    <t>Current Assets</t>
  </si>
  <si>
    <t>Checking/Savings</t>
  </si>
  <si>
    <t>Checking</t>
  </si>
  <si>
    <t>American Funds - Class A</t>
  </si>
  <si>
    <t>Scudder Investments</t>
  </si>
  <si>
    <t>Total Checking/Savings</t>
  </si>
  <si>
    <t>Total Current Assets</t>
  </si>
  <si>
    <t>TOTAL ASSETS</t>
  </si>
  <si>
    <t>LIABILITIES &amp; EQUITY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</si>
</sst>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#%;[Red]\-#,##0.0#%"/>
    <numFmt numFmtId="166" formatCode="mm/dd/yyyy"/>
  </numFmts>
  <fonts count="7">
    <font>
      <sz val="10"/>
      <name val="Arial"/>
      <family val="0"/>
    </font>
    <font>
      <b/>
      <sz val="11"/>
      <color indexed="12"/>
      <name val="Arial (W1)"/>
      <family val="2"/>
    </font>
    <font>
      <b/>
      <sz val="10"/>
      <color indexed="8"/>
      <name val="Arial (W1)"/>
      <family val="2"/>
    </font>
    <font>
      <sz val="8"/>
      <name val="Arial"/>
      <family val="0"/>
    </font>
    <font>
      <b/>
      <sz val="11"/>
      <color indexed="12"/>
      <name val="Arial"/>
      <family val="0"/>
    </font>
    <font>
      <b/>
      <sz val="12"/>
      <color indexed="12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164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1" max="3" width="3.00390625" style="28" customWidth="1"/>
    <col min="4" max="4" width="27.00390625" style="28" customWidth="1"/>
    <col min="5" max="5" width="12.28125" style="18" bestFit="1" customWidth="1"/>
  </cols>
  <sheetData>
    <row r="1" spans="1:5" s="16" customFormat="1" ht="16.5" thickBot="1">
      <c r="A1" s="19"/>
      <c r="B1" s="19"/>
      <c r="C1" s="19"/>
      <c r="D1" s="19"/>
      <c r="E1" s="20" t="s">
        <v>144</v>
      </c>
    </row>
    <row r="2" spans="1:5" ht="15.75" thickTop="1">
      <c r="A2" s="21" t="s">
        <v>145</v>
      </c>
      <c r="B2" s="21"/>
      <c r="C2" s="21"/>
      <c r="D2" s="21"/>
      <c r="E2" s="22"/>
    </row>
    <row r="3" spans="1:5" ht="15">
      <c r="A3" s="21"/>
      <c r="B3" s="21" t="s">
        <v>146</v>
      </c>
      <c r="C3" s="21"/>
      <c r="D3" s="21"/>
      <c r="E3" s="22"/>
    </row>
    <row r="4" spans="1:5" ht="15">
      <c r="A4" s="21"/>
      <c r="B4" s="21"/>
      <c r="C4" s="21" t="s">
        <v>147</v>
      </c>
      <c r="D4" s="21"/>
      <c r="E4" s="22"/>
    </row>
    <row r="5" spans="1:5" ht="15">
      <c r="A5" s="21"/>
      <c r="B5" s="21"/>
      <c r="C5" s="21"/>
      <c r="D5" s="21" t="s">
        <v>148</v>
      </c>
      <c r="E5" s="22">
        <v>34474.44</v>
      </c>
    </row>
    <row r="6" spans="1:5" ht="15">
      <c r="A6" s="21"/>
      <c r="B6" s="21"/>
      <c r="C6" s="21"/>
      <c r="D6" s="21" t="s">
        <v>149</v>
      </c>
      <c r="E6" s="22">
        <v>475986.66</v>
      </c>
    </row>
    <row r="7" spans="1:5" ht="15.75" thickBot="1">
      <c r="A7" s="21"/>
      <c r="B7" s="21"/>
      <c r="C7" s="21"/>
      <c r="D7" s="21" t="s">
        <v>150</v>
      </c>
      <c r="E7" s="23">
        <v>35918.62</v>
      </c>
    </row>
    <row r="8" spans="1:5" ht="15.75" thickBot="1">
      <c r="A8" s="21"/>
      <c r="B8" s="21"/>
      <c r="C8" s="21" t="s">
        <v>151</v>
      </c>
      <c r="D8" s="21"/>
      <c r="E8" s="24">
        <f>ROUND(SUM(E4:E7),5)</f>
        <v>546379.72</v>
      </c>
    </row>
    <row r="9" spans="1:5" ht="30" customHeight="1" thickBot="1">
      <c r="A9" s="21"/>
      <c r="B9" s="21" t="s">
        <v>152</v>
      </c>
      <c r="C9" s="21"/>
      <c r="D9" s="21"/>
      <c r="E9" s="24">
        <f>ROUND(E3+E8,5)</f>
        <v>546379.72</v>
      </c>
    </row>
    <row r="10" spans="1:5" s="27" customFormat="1" ht="30" customHeight="1" thickBot="1">
      <c r="A10" s="25" t="s">
        <v>153</v>
      </c>
      <c r="B10" s="25"/>
      <c r="C10" s="25"/>
      <c r="D10" s="25"/>
      <c r="E10" s="26">
        <f>ROUND(E2+E9,5)</f>
        <v>546379.72</v>
      </c>
    </row>
    <row r="11" spans="1:5" ht="31.5" customHeight="1" thickTop="1">
      <c r="A11" s="21" t="s">
        <v>154</v>
      </c>
      <c r="B11" s="21"/>
      <c r="C11" s="21"/>
      <c r="D11" s="21"/>
      <c r="E11" s="22">
        <v>0</v>
      </c>
    </row>
  </sheetData>
  <printOptions horizontalCentered="1"/>
  <pageMargins left="0.75" right="0.75" top="1" bottom="1" header="0.25" footer="0.5"/>
  <pageSetup horizontalDpi="600" verticalDpi="600" orientation="portrait" r:id="rId1"/>
  <headerFooter alignWithMargins="0">
    <oddHeader>&amp;L&amp;"Arial,Bold"&amp;8 02/27/07
&amp;"Arial,Bold"&amp;8 Cash Basis&amp;C&amp;"Arial,Bold"&amp;12 American Planning Association, California Chapter
&amp;"Arial,Bold"&amp;14 Balance Sheet
&amp;"Arial,Bold"&amp;10 As of February 27, 2007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2" width="0.42578125" style="17" customWidth="1"/>
    <col min="3" max="3" width="0.71875" style="17" customWidth="1"/>
    <col min="4" max="4" width="1.7109375" style="17" customWidth="1"/>
    <col min="5" max="5" width="36.8515625" style="17" customWidth="1"/>
    <col min="6" max="6" width="18.57421875" style="18" bestFit="1" customWidth="1"/>
    <col min="7" max="7" width="0.42578125" style="18" customWidth="1"/>
    <col min="8" max="8" width="10.140625" style="18" bestFit="1" customWidth="1"/>
    <col min="9" max="9" width="0.5625" style="18" customWidth="1"/>
    <col min="10" max="10" width="16.00390625" style="18" bestFit="1" customWidth="1"/>
    <col min="11" max="11" width="0.5625" style="18" customWidth="1"/>
    <col min="12" max="12" width="13.57421875" style="18" bestFit="1" customWidth="1"/>
  </cols>
  <sheetData>
    <row r="1" spans="1:12" ht="15.7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</row>
    <row r="2" spans="1:12" s="16" customFormat="1" ht="16.5" thickBot="1" thickTop="1">
      <c r="A2" s="13"/>
      <c r="B2" s="13"/>
      <c r="C2" s="13"/>
      <c r="D2" s="13"/>
      <c r="E2" s="13"/>
      <c r="F2" s="14" t="s">
        <v>0</v>
      </c>
      <c r="G2" s="15"/>
      <c r="H2" s="14" t="s">
        <v>1</v>
      </c>
      <c r="I2" s="15"/>
      <c r="J2" s="14" t="s">
        <v>2</v>
      </c>
      <c r="K2" s="15"/>
      <c r="L2" s="14" t="s">
        <v>3</v>
      </c>
    </row>
    <row r="3" spans="1:12" ht="15.75" thickTop="1">
      <c r="A3" s="1"/>
      <c r="B3" s="1" t="s">
        <v>4</v>
      </c>
      <c r="C3" s="1"/>
      <c r="D3" s="1"/>
      <c r="E3" s="1"/>
      <c r="F3" s="3"/>
      <c r="G3" s="4"/>
      <c r="H3" s="3"/>
      <c r="I3" s="4"/>
      <c r="J3" s="3"/>
      <c r="K3" s="4"/>
      <c r="L3" s="5"/>
    </row>
    <row r="4" spans="1:12" ht="15">
      <c r="A4" s="1"/>
      <c r="B4" s="1"/>
      <c r="C4" s="1" t="s">
        <v>5</v>
      </c>
      <c r="D4" s="1"/>
      <c r="E4" s="1"/>
      <c r="F4" s="3"/>
      <c r="G4" s="4"/>
      <c r="H4" s="3"/>
      <c r="I4" s="4"/>
      <c r="J4" s="3"/>
      <c r="K4" s="4"/>
      <c r="L4" s="5"/>
    </row>
    <row r="5" spans="1:12" ht="15">
      <c r="A5" s="1"/>
      <c r="B5" s="1"/>
      <c r="C5" s="1"/>
      <c r="D5" s="1" t="s">
        <v>6</v>
      </c>
      <c r="E5" s="1"/>
      <c r="F5" s="3"/>
      <c r="G5" s="4"/>
      <c r="H5" s="3"/>
      <c r="I5" s="4"/>
      <c r="J5" s="3"/>
      <c r="K5" s="4"/>
      <c r="L5" s="5"/>
    </row>
    <row r="6" spans="1:12" ht="15">
      <c r="A6" s="1"/>
      <c r="B6" s="1"/>
      <c r="C6" s="1"/>
      <c r="D6" s="1"/>
      <c r="E6" s="1" t="s">
        <v>7</v>
      </c>
      <c r="F6" s="3">
        <v>0</v>
      </c>
      <c r="G6" s="4"/>
      <c r="H6" s="3">
        <v>200</v>
      </c>
      <c r="I6" s="4"/>
      <c r="J6" s="3">
        <f aca="true" t="shared" si="0" ref="J6:J12">ROUND((F6-H6),5)</f>
        <v>-200</v>
      </c>
      <c r="K6" s="4"/>
      <c r="L6" s="5">
        <f aca="true" t="shared" si="1" ref="L6:L12">ROUND(IF(H6=0,IF(F6=0,0,1),F6/H6),5)</f>
        <v>0</v>
      </c>
    </row>
    <row r="7" spans="1:12" ht="15">
      <c r="A7" s="1"/>
      <c r="B7" s="1"/>
      <c r="C7" s="1"/>
      <c r="D7" s="1"/>
      <c r="E7" s="1" t="s">
        <v>8</v>
      </c>
      <c r="F7" s="3">
        <v>0</v>
      </c>
      <c r="G7" s="4"/>
      <c r="H7" s="3">
        <v>0</v>
      </c>
      <c r="I7" s="4"/>
      <c r="J7" s="3">
        <f t="shared" si="0"/>
        <v>0</v>
      </c>
      <c r="K7" s="4"/>
      <c r="L7" s="5">
        <f t="shared" si="1"/>
        <v>0</v>
      </c>
    </row>
    <row r="8" spans="1:12" ht="15">
      <c r="A8" s="1"/>
      <c r="B8" s="1"/>
      <c r="C8" s="1"/>
      <c r="D8" s="1"/>
      <c r="E8" s="1" t="s">
        <v>9</v>
      </c>
      <c r="F8" s="3">
        <v>745.6</v>
      </c>
      <c r="G8" s="4"/>
      <c r="H8" s="3">
        <v>2200</v>
      </c>
      <c r="I8" s="4"/>
      <c r="J8" s="3">
        <f t="shared" si="0"/>
        <v>-1454.4</v>
      </c>
      <c r="K8" s="4"/>
      <c r="L8" s="5">
        <f t="shared" si="1"/>
        <v>0.33891</v>
      </c>
    </row>
    <row r="9" spans="1:12" ht="15">
      <c r="A9" s="1"/>
      <c r="B9" s="1"/>
      <c r="C9" s="1"/>
      <c r="D9" s="1"/>
      <c r="E9" s="1" t="s">
        <v>10</v>
      </c>
      <c r="F9" s="3">
        <v>0</v>
      </c>
      <c r="G9" s="4"/>
      <c r="H9" s="3">
        <v>8000</v>
      </c>
      <c r="I9" s="4"/>
      <c r="J9" s="3">
        <f t="shared" si="0"/>
        <v>-8000</v>
      </c>
      <c r="K9" s="4"/>
      <c r="L9" s="5">
        <f t="shared" si="1"/>
        <v>0</v>
      </c>
    </row>
    <row r="10" spans="1:12" ht="15">
      <c r="A10" s="1"/>
      <c r="B10" s="1"/>
      <c r="C10" s="1"/>
      <c r="D10" s="1"/>
      <c r="E10" s="1" t="s">
        <v>11</v>
      </c>
      <c r="F10" s="3">
        <v>0</v>
      </c>
      <c r="G10" s="4"/>
      <c r="H10" s="3">
        <v>250</v>
      </c>
      <c r="I10" s="4"/>
      <c r="J10" s="3">
        <f t="shared" si="0"/>
        <v>-250</v>
      </c>
      <c r="K10" s="4"/>
      <c r="L10" s="5">
        <f t="shared" si="1"/>
        <v>0</v>
      </c>
    </row>
    <row r="11" spans="1:12" ht="15.75" thickBot="1">
      <c r="A11" s="1"/>
      <c r="B11" s="1"/>
      <c r="C11" s="1"/>
      <c r="D11" s="1"/>
      <c r="E11" s="1" t="s">
        <v>12</v>
      </c>
      <c r="F11" s="6">
        <v>0</v>
      </c>
      <c r="G11" s="4"/>
      <c r="H11" s="6">
        <v>0</v>
      </c>
      <c r="I11" s="4"/>
      <c r="J11" s="6">
        <f t="shared" si="0"/>
        <v>0</v>
      </c>
      <c r="K11" s="4"/>
      <c r="L11" s="7">
        <f t="shared" si="1"/>
        <v>0</v>
      </c>
    </row>
    <row r="12" spans="1:12" ht="15">
      <c r="A12" s="1"/>
      <c r="B12" s="1"/>
      <c r="C12" s="1"/>
      <c r="D12" s="1" t="s">
        <v>13</v>
      </c>
      <c r="E12" s="1"/>
      <c r="F12" s="3">
        <f>ROUND(SUM(F5:F11),5)</f>
        <v>745.6</v>
      </c>
      <c r="G12" s="4"/>
      <c r="H12" s="3">
        <f>ROUND(SUM(H5:H11),5)</f>
        <v>10650</v>
      </c>
      <c r="I12" s="4"/>
      <c r="J12" s="3">
        <f t="shared" si="0"/>
        <v>-9904.4</v>
      </c>
      <c r="K12" s="4"/>
      <c r="L12" s="5">
        <f t="shared" si="1"/>
        <v>0.07001</v>
      </c>
    </row>
    <row r="13" spans="1:12" ht="30" customHeight="1">
      <c r="A13" s="1"/>
      <c r="B13" s="1"/>
      <c r="C13" s="1"/>
      <c r="D13" s="1" t="s">
        <v>14</v>
      </c>
      <c r="E13" s="1"/>
      <c r="F13" s="3"/>
      <c r="G13" s="4"/>
      <c r="H13" s="3"/>
      <c r="I13" s="4"/>
      <c r="J13" s="3"/>
      <c r="K13" s="4"/>
      <c r="L13" s="5"/>
    </row>
    <row r="14" spans="1:12" ht="15">
      <c r="A14" s="1"/>
      <c r="B14" s="1"/>
      <c r="C14" s="1"/>
      <c r="D14" s="1"/>
      <c r="E14" s="1" t="s">
        <v>15</v>
      </c>
      <c r="F14" s="3">
        <v>0</v>
      </c>
      <c r="G14" s="4"/>
      <c r="H14" s="3">
        <v>500</v>
      </c>
      <c r="I14" s="4"/>
      <c r="J14" s="3">
        <f>ROUND((F14-H14),5)</f>
        <v>-500</v>
      </c>
      <c r="K14" s="4"/>
      <c r="L14" s="5">
        <f>ROUND(IF(H14=0,IF(F14=0,0,1),F14/H14),5)</f>
        <v>0</v>
      </c>
    </row>
    <row r="15" spans="1:12" ht="15.75" thickBot="1">
      <c r="A15" s="1"/>
      <c r="B15" s="1"/>
      <c r="C15" s="1"/>
      <c r="D15" s="1"/>
      <c r="E15" s="1" t="s">
        <v>16</v>
      </c>
      <c r="F15" s="6">
        <v>0</v>
      </c>
      <c r="G15" s="4"/>
      <c r="H15" s="6">
        <v>0</v>
      </c>
      <c r="I15" s="4"/>
      <c r="J15" s="6">
        <f>ROUND((F15-H15),5)</f>
        <v>0</v>
      </c>
      <c r="K15" s="4"/>
      <c r="L15" s="7">
        <f>ROUND(IF(H15=0,IF(F15=0,0,1),F15/H15),5)</f>
        <v>0</v>
      </c>
    </row>
    <row r="16" spans="1:12" ht="15">
      <c r="A16" s="1"/>
      <c r="B16" s="1"/>
      <c r="C16" s="1"/>
      <c r="D16" s="1" t="s">
        <v>17</v>
      </c>
      <c r="E16" s="1"/>
      <c r="F16" s="3">
        <f>ROUND(SUM(F13:F15),5)</f>
        <v>0</v>
      </c>
      <c r="G16" s="4"/>
      <c r="H16" s="3">
        <f>ROUND(SUM(H13:H15),5)</f>
        <v>500</v>
      </c>
      <c r="I16" s="4"/>
      <c r="J16" s="3">
        <f>ROUND((F16-H16),5)</f>
        <v>-500</v>
      </c>
      <c r="K16" s="4"/>
      <c r="L16" s="5">
        <f>ROUND(IF(H16=0,IF(F16=0,0,1),F16/H16),5)</f>
        <v>0</v>
      </c>
    </row>
    <row r="17" spans="1:12" ht="30" customHeight="1">
      <c r="A17" s="1"/>
      <c r="B17" s="1"/>
      <c r="C17" s="1"/>
      <c r="D17" s="1" t="s">
        <v>18</v>
      </c>
      <c r="E17" s="1"/>
      <c r="F17" s="3"/>
      <c r="G17" s="4"/>
      <c r="H17" s="3"/>
      <c r="I17" s="4"/>
      <c r="J17" s="3"/>
      <c r="K17" s="4"/>
      <c r="L17" s="5"/>
    </row>
    <row r="18" spans="1:12" ht="15">
      <c r="A18" s="1"/>
      <c r="B18" s="1"/>
      <c r="C18" s="1"/>
      <c r="D18" s="1"/>
      <c r="E18" s="1" t="s">
        <v>19</v>
      </c>
      <c r="F18" s="3">
        <v>0</v>
      </c>
      <c r="G18" s="4"/>
      <c r="H18" s="3">
        <v>800</v>
      </c>
      <c r="I18" s="4"/>
      <c r="J18" s="3">
        <f>ROUND((F18-H18),5)</f>
        <v>-800</v>
      </c>
      <c r="K18" s="4"/>
      <c r="L18" s="5">
        <f>ROUND(IF(H18=0,IF(F18=0,0,1),F18/H18),5)</f>
        <v>0</v>
      </c>
    </row>
    <row r="19" spans="1:12" ht="15">
      <c r="A19" s="1"/>
      <c r="B19" s="1"/>
      <c r="C19" s="1"/>
      <c r="D19" s="1"/>
      <c r="E19" s="1" t="s">
        <v>20</v>
      </c>
      <c r="F19" s="3">
        <v>0</v>
      </c>
      <c r="G19" s="4"/>
      <c r="H19" s="3">
        <v>0</v>
      </c>
      <c r="I19" s="4"/>
      <c r="J19" s="3">
        <f>ROUND((F19-H19),5)</f>
        <v>0</v>
      </c>
      <c r="K19" s="4"/>
      <c r="L19" s="5">
        <f>ROUND(IF(H19=0,IF(F19=0,0,1),F19/H19),5)</f>
        <v>0</v>
      </c>
    </row>
    <row r="20" spans="1:12" ht="15">
      <c r="A20" s="1"/>
      <c r="B20" s="1"/>
      <c r="C20" s="1"/>
      <c r="D20" s="1"/>
      <c r="E20" s="1" t="s">
        <v>21</v>
      </c>
      <c r="F20" s="3">
        <v>0</v>
      </c>
      <c r="G20" s="4"/>
      <c r="H20" s="3">
        <v>1000</v>
      </c>
      <c r="I20" s="4"/>
      <c r="J20" s="3">
        <f>ROUND((F20-H20),5)</f>
        <v>-1000</v>
      </c>
      <c r="K20" s="4"/>
      <c r="L20" s="5">
        <f>ROUND(IF(H20=0,IF(F20=0,0,1),F20/H20),5)</f>
        <v>0</v>
      </c>
    </row>
    <row r="21" spans="1:12" ht="15.75" thickBot="1">
      <c r="A21" s="1"/>
      <c r="B21" s="1"/>
      <c r="C21" s="1"/>
      <c r="D21" s="1"/>
      <c r="E21" s="1" t="s">
        <v>22</v>
      </c>
      <c r="F21" s="6">
        <v>0</v>
      </c>
      <c r="G21" s="4"/>
      <c r="H21" s="6">
        <v>0</v>
      </c>
      <c r="I21" s="4"/>
      <c r="J21" s="6">
        <f>ROUND((F21-H21),5)</f>
        <v>0</v>
      </c>
      <c r="K21" s="4"/>
      <c r="L21" s="7">
        <f>ROUND(IF(H21=0,IF(F21=0,0,1),F21/H21),5)</f>
        <v>0</v>
      </c>
    </row>
    <row r="22" spans="1:12" ht="15">
      <c r="A22" s="1"/>
      <c r="B22" s="1"/>
      <c r="C22" s="1"/>
      <c r="D22" s="1" t="s">
        <v>23</v>
      </c>
      <c r="E22" s="1"/>
      <c r="F22" s="3">
        <f>ROUND(SUM(F17:F21),5)</f>
        <v>0</v>
      </c>
      <c r="G22" s="4"/>
      <c r="H22" s="3">
        <f>ROUND(SUM(H17:H21),5)</f>
        <v>1800</v>
      </c>
      <c r="I22" s="4"/>
      <c r="J22" s="3">
        <f>ROUND((F22-H22),5)</f>
        <v>-1800</v>
      </c>
      <c r="K22" s="4"/>
      <c r="L22" s="5">
        <f>ROUND(IF(H22=0,IF(F22=0,0,1),F22/H22),5)</f>
        <v>0</v>
      </c>
    </row>
    <row r="23" spans="1:12" ht="30" customHeight="1">
      <c r="A23" s="1"/>
      <c r="B23" s="1"/>
      <c r="C23" s="1"/>
      <c r="D23" s="1" t="s">
        <v>24</v>
      </c>
      <c r="E23" s="1"/>
      <c r="F23" s="3"/>
      <c r="G23" s="4"/>
      <c r="H23" s="3"/>
      <c r="I23" s="4"/>
      <c r="J23" s="3"/>
      <c r="K23" s="4"/>
      <c r="L23" s="5"/>
    </row>
    <row r="24" spans="1:12" ht="15">
      <c r="A24" s="1"/>
      <c r="B24" s="1"/>
      <c r="C24" s="1"/>
      <c r="D24" s="1"/>
      <c r="E24" s="1" t="s">
        <v>25</v>
      </c>
      <c r="F24" s="3">
        <v>300</v>
      </c>
      <c r="G24" s="4"/>
      <c r="H24" s="3">
        <v>13000</v>
      </c>
      <c r="I24" s="4"/>
      <c r="J24" s="3">
        <f aca="true" t="shared" si="2" ref="J24:J29">ROUND((F24-H24),5)</f>
        <v>-12700</v>
      </c>
      <c r="K24" s="4"/>
      <c r="L24" s="5">
        <f aca="true" t="shared" si="3" ref="L24:L29">ROUND(IF(H24=0,IF(F24=0,0,1),F24/H24),5)</f>
        <v>0.02308</v>
      </c>
    </row>
    <row r="25" spans="1:12" ht="15">
      <c r="A25" s="1"/>
      <c r="B25" s="1"/>
      <c r="C25" s="1"/>
      <c r="D25" s="1"/>
      <c r="E25" s="1" t="s">
        <v>26</v>
      </c>
      <c r="F25" s="3">
        <v>3000</v>
      </c>
      <c r="G25" s="4"/>
      <c r="H25" s="3">
        <v>33000</v>
      </c>
      <c r="I25" s="4"/>
      <c r="J25" s="3">
        <f t="shared" si="2"/>
        <v>-30000</v>
      </c>
      <c r="K25" s="4"/>
      <c r="L25" s="5">
        <f t="shared" si="3"/>
        <v>0.09091</v>
      </c>
    </row>
    <row r="26" spans="1:12" ht="15">
      <c r="A26" s="1"/>
      <c r="B26" s="1"/>
      <c r="C26" s="1"/>
      <c r="D26" s="1"/>
      <c r="E26" s="1" t="s">
        <v>27</v>
      </c>
      <c r="F26" s="3">
        <v>22</v>
      </c>
      <c r="G26" s="4"/>
      <c r="H26" s="3">
        <v>250</v>
      </c>
      <c r="I26" s="4"/>
      <c r="J26" s="3">
        <f t="shared" si="2"/>
        <v>-228</v>
      </c>
      <c r="K26" s="4"/>
      <c r="L26" s="5">
        <f t="shared" si="3"/>
        <v>0.088</v>
      </c>
    </row>
    <row r="27" spans="1:12" ht="15">
      <c r="A27" s="1"/>
      <c r="B27" s="1"/>
      <c r="C27" s="1"/>
      <c r="D27" s="1"/>
      <c r="E27" s="1" t="s">
        <v>28</v>
      </c>
      <c r="F27" s="3">
        <v>5850</v>
      </c>
      <c r="G27" s="4"/>
      <c r="H27" s="3">
        <v>60000</v>
      </c>
      <c r="I27" s="4"/>
      <c r="J27" s="3">
        <f t="shared" si="2"/>
        <v>-54150</v>
      </c>
      <c r="K27" s="4"/>
      <c r="L27" s="5">
        <f t="shared" si="3"/>
        <v>0.0975</v>
      </c>
    </row>
    <row r="28" spans="1:12" ht="15.75" thickBot="1">
      <c r="A28" s="1"/>
      <c r="B28" s="1"/>
      <c r="C28" s="1"/>
      <c r="D28" s="1"/>
      <c r="E28" s="1" t="s">
        <v>29</v>
      </c>
      <c r="F28" s="6">
        <v>0</v>
      </c>
      <c r="G28" s="4"/>
      <c r="H28" s="6">
        <v>0</v>
      </c>
      <c r="I28" s="4"/>
      <c r="J28" s="6">
        <f t="shared" si="2"/>
        <v>0</v>
      </c>
      <c r="K28" s="4"/>
      <c r="L28" s="7">
        <f t="shared" si="3"/>
        <v>0</v>
      </c>
    </row>
    <row r="29" spans="1:12" ht="15">
      <c r="A29" s="1"/>
      <c r="B29" s="1"/>
      <c r="C29" s="1"/>
      <c r="D29" s="1" t="s">
        <v>30</v>
      </c>
      <c r="E29" s="1"/>
      <c r="F29" s="3">
        <f>ROUND(SUM(F23:F28),5)</f>
        <v>9172</v>
      </c>
      <c r="G29" s="4"/>
      <c r="H29" s="3">
        <f>ROUND(SUM(H23:H28),5)</f>
        <v>106250</v>
      </c>
      <c r="I29" s="4"/>
      <c r="J29" s="3">
        <f t="shared" si="2"/>
        <v>-97078</v>
      </c>
      <c r="K29" s="4"/>
      <c r="L29" s="5">
        <f t="shared" si="3"/>
        <v>0.08632</v>
      </c>
    </row>
    <row r="30" spans="1:12" ht="30" customHeight="1">
      <c r="A30" s="1"/>
      <c r="B30" s="1"/>
      <c r="C30" s="1"/>
      <c r="D30" s="1" t="s">
        <v>31</v>
      </c>
      <c r="E30" s="1"/>
      <c r="F30" s="3"/>
      <c r="G30" s="4"/>
      <c r="H30" s="3"/>
      <c r="I30" s="4"/>
      <c r="J30" s="3"/>
      <c r="K30" s="4"/>
      <c r="L30" s="5"/>
    </row>
    <row r="31" spans="1:12" ht="15">
      <c r="A31" s="1"/>
      <c r="B31" s="1"/>
      <c r="C31" s="1"/>
      <c r="D31" s="1"/>
      <c r="E31" s="1" t="s">
        <v>32</v>
      </c>
      <c r="F31" s="3">
        <v>-20</v>
      </c>
      <c r="G31" s="4"/>
      <c r="H31" s="3">
        <v>1500</v>
      </c>
      <c r="I31" s="4"/>
      <c r="J31" s="3">
        <f>ROUND((F31-H31),5)</f>
        <v>-1520</v>
      </c>
      <c r="K31" s="4"/>
      <c r="L31" s="5">
        <f>ROUND(IF(H31=0,IF(F31=0,0,1),F31/H31),5)</f>
        <v>-0.01333</v>
      </c>
    </row>
    <row r="32" spans="1:12" ht="15.75" thickBot="1">
      <c r="A32" s="1"/>
      <c r="B32" s="1"/>
      <c r="C32" s="1"/>
      <c r="D32" s="1"/>
      <c r="E32" s="1" t="s">
        <v>33</v>
      </c>
      <c r="F32" s="6">
        <v>0</v>
      </c>
      <c r="G32" s="4"/>
      <c r="H32" s="6">
        <v>0</v>
      </c>
      <c r="I32" s="4"/>
      <c r="J32" s="6">
        <f>ROUND((F32-H32),5)</f>
        <v>0</v>
      </c>
      <c r="K32" s="4"/>
      <c r="L32" s="7">
        <f>ROUND(IF(H32=0,IF(F32=0,0,1),F32/H32),5)</f>
        <v>0</v>
      </c>
    </row>
    <row r="33" spans="1:12" ht="15">
      <c r="A33" s="1"/>
      <c r="B33" s="1"/>
      <c r="C33" s="1"/>
      <c r="D33" s="1" t="s">
        <v>34</v>
      </c>
      <c r="E33" s="1"/>
      <c r="F33" s="3">
        <f>ROUND(SUM(F30:F32),5)</f>
        <v>-20</v>
      </c>
      <c r="G33" s="4"/>
      <c r="H33" s="3">
        <f>ROUND(SUM(H30:H32),5)</f>
        <v>1500</v>
      </c>
      <c r="I33" s="4"/>
      <c r="J33" s="3">
        <f>ROUND((F33-H33),5)</f>
        <v>-1520</v>
      </c>
      <c r="K33" s="4"/>
      <c r="L33" s="5">
        <f>ROUND(IF(H33=0,IF(F33=0,0,1),F33/H33),5)</f>
        <v>-0.01333</v>
      </c>
    </row>
    <row r="34" spans="1:12" ht="30" customHeight="1">
      <c r="A34" s="1"/>
      <c r="B34" s="1"/>
      <c r="C34" s="1"/>
      <c r="D34" s="1" t="s">
        <v>35</v>
      </c>
      <c r="E34" s="1"/>
      <c r="F34" s="3"/>
      <c r="G34" s="4"/>
      <c r="H34" s="3"/>
      <c r="I34" s="4"/>
      <c r="J34" s="3"/>
      <c r="K34" s="4"/>
      <c r="L34" s="5"/>
    </row>
    <row r="35" spans="1:12" ht="15">
      <c r="A35" s="1"/>
      <c r="B35" s="1"/>
      <c r="C35" s="1"/>
      <c r="D35" s="1"/>
      <c r="E35" s="1" t="s">
        <v>36</v>
      </c>
      <c r="F35" s="3">
        <v>0</v>
      </c>
      <c r="G35" s="4"/>
      <c r="H35" s="3">
        <v>245000</v>
      </c>
      <c r="I35" s="4"/>
      <c r="J35" s="3">
        <f aca="true" t="shared" si="4" ref="J35:J40">ROUND((F35-H35),5)</f>
        <v>-245000</v>
      </c>
      <c r="K35" s="4"/>
      <c r="L35" s="5">
        <f aca="true" t="shared" si="5" ref="L35:L40">ROUND(IF(H35=0,IF(F35=0,0,1),F35/H35),5)</f>
        <v>0</v>
      </c>
    </row>
    <row r="36" spans="1:12" ht="15">
      <c r="A36" s="1"/>
      <c r="B36" s="1"/>
      <c r="C36" s="1"/>
      <c r="D36" s="1"/>
      <c r="E36" s="1" t="s">
        <v>37</v>
      </c>
      <c r="F36" s="3">
        <v>1890</v>
      </c>
      <c r="G36" s="4"/>
      <c r="H36" s="3">
        <v>10000</v>
      </c>
      <c r="I36" s="4"/>
      <c r="J36" s="3">
        <f t="shared" si="4"/>
        <v>-8110</v>
      </c>
      <c r="K36" s="4"/>
      <c r="L36" s="5">
        <f t="shared" si="5"/>
        <v>0.189</v>
      </c>
    </row>
    <row r="37" spans="1:12" ht="15">
      <c r="A37" s="1"/>
      <c r="B37" s="1"/>
      <c r="C37" s="1"/>
      <c r="D37" s="1"/>
      <c r="E37" s="1" t="s">
        <v>38</v>
      </c>
      <c r="F37" s="3">
        <v>0</v>
      </c>
      <c r="G37" s="4"/>
      <c r="H37" s="3">
        <v>100000</v>
      </c>
      <c r="I37" s="4"/>
      <c r="J37" s="3">
        <f t="shared" si="4"/>
        <v>-100000</v>
      </c>
      <c r="K37" s="4"/>
      <c r="L37" s="5">
        <f t="shared" si="5"/>
        <v>0</v>
      </c>
    </row>
    <row r="38" spans="1:12" ht="15">
      <c r="A38" s="1"/>
      <c r="B38" s="1"/>
      <c r="C38" s="1"/>
      <c r="D38" s="1"/>
      <c r="E38" s="1" t="s">
        <v>39</v>
      </c>
      <c r="F38" s="3">
        <v>0</v>
      </c>
      <c r="G38" s="4"/>
      <c r="H38" s="3">
        <v>0</v>
      </c>
      <c r="I38" s="4"/>
      <c r="J38" s="3">
        <f t="shared" si="4"/>
        <v>0</v>
      </c>
      <c r="K38" s="4"/>
      <c r="L38" s="5">
        <f t="shared" si="5"/>
        <v>0</v>
      </c>
    </row>
    <row r="39" spans="1:12" ht="15.75" thickBot="1">
      <c r="A39" s="1"/>
      <c r="B39" s="1"/>
      <c r="C39" s="1"/>
      <c r="D39" s="1"/>
      <c r="E39" s="1" t="s">
        <v>40</v>
      </c>
      <c r="F39" s="6">
        <v>0</v>
      </c>
      <c r="G39" s="4"/>
      <c r="H39" s="6">
        <v>0</v>
      </c>
      <c r="I39" s="4"/>
      <c r="J39" s="6">
        <f t="shared" si="4"/>
        <v>0</v>
      </c>
      <c r="K39" s="4"/>
      <c r="L39" s="7">
        <f t="shared" si="5"/>
        <v>0</v>
      </c>
    </row>
    <row r="40" spans="1:12" ht="15">
      <c r="A40" s="1"/>
      <c r="B40" s="1"/>
      <c r="C40" s="1"/>
      <c r="D40" s="1" t="s">
        <v>41</v>
      </c>
      <c r="E40" s="1"/>
      <c r="F40" s="3">
        <f>ROUND(SUM(F34:F39),5)</f>
        <v>1890</v>
      </c>
      <c r="G40" s="4"/>
      <c r="H40" s="3">
        <f>ROUND(SUM(H34:H39),5)</f>
        <v>355000</v>
      </c>
      <c r="I40" s="4"/>
      <c r="J40" s="3">
        <f t="shared" si="4"/>
        <v>-353110</v>
      </c>
      <c r="K40" s="4"/>
      <c r="L40" s="5">
        <f t="shared" si="5"/>
        <v>0.00532</v>
      </c>
    </row>
    <row r="41" spans="1:12" ht="30" customHeight="1">
      <c r="A41" s="1"/>
      <c r="B41" s="1"/>
      <c r="C41" s="1"/>
      <c r="D41" s="1" t="s">
        <v>42</v>
      </c>
      <c r="E41" s="1"/>
      <c r="F41" s="3"/>
      <c r="G41" s="4"/>
      <c r="H41" s="3"/>
      <c r="I41" s="4"/>
      <c r="J41" s="3"/>
      <c r="K41" s="4"/>
      <c r="L41" s="5"/>
    </row>
    <row r="42" spans="1:12" ht="15">
      <c r="A42" s="1"/>
      <c r="B42" s="1"/>
      <c r="C42" s="1"/>
      <c r="D42" s="1"/>
      <c r="E42" s="1" t="s">
        <v>43</v>
      </c>
      <c r="F42" s="3">
        <v>0</v>
      </c>
      <c r="G42" s="4"/>
      <c r="H42" s="3">
        <v>2000</v>
      </c>
      <c r="I42" s="4"/>
      <c r="J42" s="3">
        <f>ROUND((F42-H42),5)</f>
        <v>-2000</v>
      </c>
      <c r="K42" s="4"/>
      <c r="L42" s="5">
        <f>ROUND(IF(H42=0,IF(F42=0,0,1),F42/H42),5)</f>
        <v>0</v>
      </c>
    </row>
    <row r="43" spans="1:12" ht="15">
      <c r="A43" s="1"/>
      <c r="B43" s="1"/>
      <c r="C43" s="1"/>
      <c r="D43" s="1"/>
      <c r="E43" s="1" t="s">
        <v>44</v>
      </c>
      <c r="F43" s="3">
        <v>0</v>
      </c>
      <c r="G43" s="4"/>
      <c r="H43" s="3">
        <v>1000</v>
      </c>
      <c r="I43" s="4"/>
      <c r="J43" s="3">
        <f>ROUND((F43-H43),5)</f>
        <v>-1000</v>
      </c>
      <c r="K43" s="4"/>
      <c r="L43" s="5">
        <f>ROUND(IF(H43=0,IF(F43=0,0,1),F43/H43),5)</f>
        <v>0</v>
      </c>
    </row>
    <row r="44" spans="1:12" ht="15.75" thickBot="1">
      <c r="A44" s="1"/>
      <c r="B44" s="1"/>
      <c r="C44" s="1"/>
      <c r="D44" s="1"/>
      <c r="E44" s="1" t="s">
        <v>45</v>
      </c>
      <c r="F44" s="6">
        <v>0</v>
      </c>
      <c r="G44" s="4"/>
      <c r="H44" s="6">
        <v>0</v>
      </c>
      <c r="I44" s="4"/>
      <c r="J44" s="6">
        <f>ROUND((F44-H44),5)</f>
        <v>0</v>
      </c>
      <c r="K44" s="4"/>
      <c r="L44" s="7">
        <f>ROUND(IF(H44=0,IF(F44=0,0,1),F44/H44),5)</f>
        <v>0</v>
      </c>
    </row>
    <row r="45" spans="1:12" ht="15.75" thickBot="1">
      <c r="A45" s="1"/>
      <c r="B45" s="1"/>
      <c r="C45" s="1"/>
      <c r="D45" s="1" t="s">
        <v>46</v>
      </c>
      <c r="E45" s="1"/>
      <c r="F45" s="8">
        <f>ROUND(SUM(F41:F44),5)</f>
        <v>0</v>
      </c>
      <c r="G45" s="4"/>
      <c r="H45" s="8">
        <f>ROUND(SUM(H41:H44),5)</f>
        <v>3000</v>
      </c>
      <c r="I45" s="4"/>
      <c r="J45" s="8">
        <f>ROUND((F45-H45),5)</f>
        <v>-3000</v>
      </c>
      <c r="K45" s="4"/>
      <c r="L45" s="9">
        <f>ROUND(IF(H45=0,IF(F45=0,0,1),F45/H45),5)</f>
        <v>0</v>
      </c>
    </row>
    <row r="46" spans="1:12" ht="30" customHeight="1">
      <c r="A46" s="1"/>
      <c r="B46" s="1"/>
      <c r="C46" s="1" t="s">
        <v>47</v>
      </c>
      <c r="D46" s="1"/>
      <c r="E46" s="1"/>
      <c r="F46" s="3">
        <f>ROUND(F4+F12+F16+F22+F29+F33+F40+F45,5)</f>
        <v>11787.6</v>
      </c>
      <c r="G46" s="4"/>
      <c r="H46" s="3">
        <f>ROUND(H4+H12+H16+H22+H29+H33+H40+H45,5)</f>
        <v>478700</v>
      </c>
      <c r="I46" s="4"/>
      <c r="J46" s="3">
        <f>ROUND((F46-H46),5)</f>
        <v>-466912.4</v>
      </c>
      <c r="K46" s="4"/>
      <c r="L46" s="5">
        <f>ROUND(IF(H46=0,IF(F46=0,0,1),F46/H46),5)</f>
        <v>0.02462</v>
      </c>
    </row>
    <row r="47" spans="1:12" ht="30" customHeight="1">
      <c r="A47" s="1"/>
      <c r="B47" s="1"/>
      <c r="C47" s="1" t="s">
        <v>48</v>
      </c>
      <c r="D47" s="1"/>
      <c r="E47" s="1"/>
      <c r="F47" s="3"/>
      <c r="G47" s="4"/>
      <c r="H47" s="3"/>
      <c r="I47" s="4"/>
      <c r="J47" s="3"/>
      <c r="K47" s="4"/>
      <c r="L47" s="5"/>
    </row>
    <row r="48" spans="1:12" ht="15">
      <c r="A48" s="1"/>
      <c r="B48" s="1"/>
      <c r="C48" s="1"/>
      <c r="D48" s="1" t="s">
        <v>49</v>
      </c>
      <c r="E48" s="1"/>
      <c r="F48" s="3"/>
      <c r="G48" s="4"/>
      <c r="H48" s="3"/>
      <c r="I48" s="4"/>
      <c r="J48" s="3"/>
      <c r="K48" s="4"/>
      <c r="L48" s="5"/>
    </row>
    <row r="49" spans="1:12" ht="15">
      <c r="A49" s="1"/>
      <c r="B49" s="1"/>
      <c r="C49" s="1"/>
      <c r="D49" s="1"/>
      <c r="E49" s="1" t="s">
        <v>50</v>
      </c>
      <c r="F49" s="3">
        <v>7091.67</v>
      </c>
      <c r="G49" s="4"/>
      <c r="H49" s="3">
        <v>42550</v>
      </c>
      <c r="I49" s="4"/>
      <c r="J49" s="3">
        <f aca="true" t="shared" si="6" ref="J49:J67">ROUND((F49-H49),5)</f>
        <v>-35458.33</v>
      </c>
      <c r="K49" s="4"/>
      <c r="L49" s="5">
        <f aca="true" t="shared" si="7" ref="L49:L67">ROUND(IF(H49=0,IF(F49=0,0,1),F49/H49),5)</f>
        <v>0.16667</v>
      </c>
    </row>
    <row r="50" spans="1:12" ht="15">
      <c r="A50" s="1"/>
      <c r="B50" s="1"/>
      <c r="C50" s="1"/>
      <c r="D50" s="1"/>
      <c r="E50" s="1" t="s">
        <v>51</v>
      </c>
      <c r="F50" s="3">
        <v>0</v>
      </c>
      <c r="G50" s="4"/>
      <c r="H50" s="3">
        <v>500</v>
      </c>
      <c r="I50" s="4"/>
      <c r="J50" s="3">
        <f t="shared" si="6"/>
        <v>-500</v>
      </c>
      <c r="K50" s="4"/>
      <c r="L50" s="5">
        <f t="shared" si="7"/>
        <v>0</v>
      </c>
    </row>
    <row r="51" spans="1:12" ht="15">
      <c r="A51" s="1"/>
      <c r="B51" s="1"/>
      <c r="C51" s="1"/>
      <c r="D51" s="1"/>
      <c r="E51" s="1" t="s">
        <v>52</v>
      </c>
      <c r="F51" s="3">
        <v>2793.6</v>
      </c>
      <c r="G51" s="4"/>
      <c r="H51" s="3">
        <v>20000</v>
      </c>
      <c r="I51" s="4"/>
      <c r="J51" s="3">
        <f t="shared" si="6"/>
        <v>-17206.4</v>
      </c>
      <c r="K51" s="4"/>
      <c r="L51" s="5">
        <f t="shared" si="7"/>
        <v>0.13968</v>
      </c>
    </row>
    <row r="52" spans="1:12" ht="15">
      <c r="A52" s="1"/>
      <c r="B52" s="1"/>
      <c r="C52" s="1"/>
      <c r="D52" s="1"/>
      <c r="E52" s="1" t="s">
        <v>53</v>
      </c>
      <c r="F52" s="3">
        <v>1659</v>
      </c>
      <c r="G52" s="4"/>
      <c r="H52" s="3">
        <v>2800</v>
      </c>
      <c r="I52" s="4"/>
      <c r="J52" s="3">
        <f t="shared" si="6"/>
        <v>-1141</v>
      </c>
      <c r="K52" s="4"/>
      <c r="L52" s="5">
        <f t="shared" si="7"/>
        <v>0.5925</v>
      </c>
    </row>
    <row r="53" spans="1:12" ht="15">
      <c r="A53" s="1"/>
      <c r="B53" s="1"/>
      <c r="C53" s="1"/>
      <c r="D53" s="1"/>
      <c r="E53" s="1" t="s">
        <v>54</v>
      </c>
      <c r="F53" s="3">
        <v>0</v>
      </c>
      <c r="G53" s="4"/>
      <c r="H53" s="3">
        <v>7500</v>
      </c>
      <c r="I53" s="4"/>
      <c r="J53" s="3">
        <f t="shared" si="6"/>
        <v>-7500</v>
      </c>
      <c r="K53" s="4"/>
      <c r="L53" s="5">
        <f t="shared" si="7"/>
        <v>0</v>
      </c>
    </row>
    <row r="54" spans="1:12" ht="15">
      <c r="A54" s="1"/>
      <c r="B54" s="1"/>
      <c r="C54" s="1"/>
      <c r="D54" s="1"/>
      <c r="E54" s="1" t="s">
        <v>55</v>
      </c>
      <c r="F54" s="3">
        <v>0</v>
      </c>
      <c r="G54" s="4"/>
      <c r="H54" s="3">
        <v>500</v>
      </c>
      <c r="I54" s="4"/>
      <c r="J54" s="3">
        <f t="shared" si="6"/>
        <v>-500</v>
      </c>
      <c r="K54" s="4"/>
      <c r="L54" s="5">
        <f t="shared" si="7"/>
        <v>0</v>
      </c>
    </row>
    <row r="55" spans="1:12" ht="15">
      <c r="A55" s="1"/>
      <c r="B55" s="1"/>
      <c r="C55" s="1"/>
      <c r="D55" s="1"/>
      <c r="E55" s="1" t="s">
        <v>56</v>
      </c>
      <c r="F55" s="3">
        <v>0</v>
      </c>
      <c r="G55" s="4"/>
      <c r="H55" s="3">
        <v>500</v>
      </c>
      <c r="I55" s="4"/>
      <c r="J55" s="3">
        <f t="shared" si="6"/>
        <v>-500</v>
      </c>
      <c r="K55" s="4"/>
      <c r="L55" s="5">
        <f t="shared" si="7"/>
        <v>0</v>
      </c>
    </row>
    <row r="56" spans="1:12" ht="15">
      <c r="A56" s="1"/>
      <c r="B56" s="1"/>
      <c r="C56" s="1"/>
      <c r="D56" s="1"/>
      <c r="E56" s="1" t="s">
        <v>57</v>
      </c>
      <c r="F56" s="3">
        <v>229.4</v>
      </c>
      <c r="G56" s="4"/>
      <c r="H56" s="3">
        <v>1500</v>
      </c>
      <c r="I56" s="4"/>
      <c r="J56" s="3">
        <f t="shared" si="6"/>
        <v>-1270.6</v>
      </c>
      <c r="K56" s="4"/>
      <c r="L56" s="5">
        <f t="shared" si="7"/>
        <v>0.15293</v>
      </c>
    </row>
    <row r="57" spans="1:12" ht="15">
      <c r="A57" s="1"/>
      <c r="B57" s="1"/>
      <c r="C57" s="1"/>
      <c r="D57" s="1"/>
      <c r="E57" s="1" t="s">
        <v>58</v>
      </c>
      <c r="F57" s="3">
        <v>167.46</v>
      </c>
      <c r="G57" s="4"/>
      <c r="H57" s="3">
        <v>1600</v>
      </c>
      <c r="I57" s="4"/>
      <c r="J57" s="3">
        <f t="shared" si="6"/>
        <v>-1432.54</v>
      </c>
      <c r="K57" s="4"/>
      <c r="L57" s="5">
        <f t="shared" si="7"/>
        <v>0.10466</v>
      </c>
    </row>
    <row r="58" spans="1:12" ht="15">
      <c r="A58" s="1"/>
      <c r="B58" s="1"/>
      <c r="C58" s="1"/>
      <c r="D58" s="1"/>
      <c r="E58" s="1" t="s">
        <v>59</v>
      </c>
      <c r="F58" s="3">
        <v>0</v>
      </c>
      <c r="G58" s="4"/>
      <c r="H58" s="3">
        <v>2000</v>
      </c>
      <c r="I58" s="4"/>
      <c r="J58" s="3">
        <f t="shared" si="6"/>
        <v>-2000</v>
      </c>
      <c r="K58" s="4"/>
      <c r="L58" s="5">
        <f t="shared" si="7"/>
        <v>0</v>
      </c>
    </row>
    <row r="59" spans="1:12" ht="15">
      <c r="A59" s="1"/>
      <c r="B59" s="1"/>
      <c r="C59" s="1"/>
      <c r="D59" s="1"/>
      <c r="E59" s="1" t="s">
        <v>60</v>
      </c>
      <c r="F59" s="3">
        <v>0</v>
      </c>
      <c r="G59" s="4"/>
      <c r="H59" s="3">
        <v>1000</v>
      </c>
      <c r="I59" s="4"/>
      <c r="J59" s="3">
        <f t="shared" si="6"/>
        <v>-1000</v>
      </c>
      <c r="K59" s="4"/>
      <c r="L59" s="5">
        <f t="shared" si="7"/>
        <v>0</v>
      </c>
    </row>
    <row r="60" spans="1:12" ht="15">
      <c r="A60" s="1"/>
      <c r="B60" s="1"/>
      <c r="C60" s="1"/>
      <c r="D60" s="1"/>
      <c r="E60" s="1" t="s">
        <v>61</v>
      </c>
      <c r="F60" s="3">
        <v>69.29</v>
      </c>
      <c r="G60" s="4"/>
      <c r="H60" s="3">
        <v>1200</v>
      </c>
      <c r="I60" s="4"/>
      <c r="J60" s="3">
        <f t="shared" si="6"/>
        <v>-1130.71</v>
      </c>
      <c r="K60" s="4"/>
      <c r="L60" s="5">
        <f t="shared" si="7"/>
        <v>0.05774</v>
      </c>
    </row>
    <row r="61" spans="1:12" ht="15">
      <c r="A61" s="1"/>
      <c r="B61" s="1"/>
      <c r="C61" s="1"/>
      <c r="D61" s="1"/>
      <c r="E61" s="1" t="s">
        <v>62</v>
      </c>
      <c r="F61" s="3">
        <v>450</v>
      </c>
      <c r="G61" s="4"/>
      <c r="H61" s="3">
        <v>1800</v>
      </c>
      <c r="I61" s="4"/>
      <c r="J61" s="3">
        <f t="shared" si="6"/>
        <v>-1350</v>
      </c>
      <c r="K61" s="4"/>
      <c r="L61" s="5">
        <f t="shared" si="7"/>
        <v>0.25</v>
      </c>
    </row>
    <row r="62" spans="1:12" ht="15">
      <c r="A62" s="1"/>
      <c r="B62" s="1"/>
      <c r="C62" s="1"/>
      <c r="D62" s="1"/>
      <c r="E62" s="1" t="s">
        <v>63</v>
      </c>
      <c r="F62" s="3">
        <v>247.65</v>
      </c>
      <c r="G62" s="4"/>
      <c r="H62" s="3">
        <v>2000</v>
      </c>
      <c r="I62" s="4"/>
      <c r="J62" s="3">
        <f t="shared" si="6"/>
        <v>-1752.35</v>
      </c>
      <c r="K62" s="4"/>
      <c r="L62" s="5">
        <f t="shared" si="7"/>
        <v>0.12383</v>
      </c>
    </row>
    <row r="63" spans="1:12" ht="15">
      <c r="A63" s="1"/>
      <c r="B63" s="1"/>
      <c r="C63" s="1"/>
      <c r="D63" s="1"/>
      <c r="E63" s="1" t="s">
        <v>64</v>
      </c>
      <c r="F63" s="3">
        <v>0</v>
      </c>
      <c r="G63" s="4"/>
      <c r="H63" s="3">
        <v>8000</v>
      </c>
      <c r="I63" s="4"/>
      <c r="J63" s="3">
        <f t="shared" si="6"/>
        <v>-8000</v>
      </c>
      <c r="K63" s="4"/>
      <c r="L63" s="5">
        <f t="shared" si="7"/>
        <v>0</v>
      </c>
    </row>
    <row r="64" spans="1:12" ht="15">
      <c r="A64" s="1"/>
      <c r="B64" s="1"/>
      <c r="C64" s="1"/>
      <c r="D64" s="1"/>
      <c r="E64" s="1" t="s">
        <v>65</v>
      </c>
      <c r="F64" s="3">
        <v>0</v>
      </c>
      <c r="G64" s="4"/>
      <c r="H64" s="3">
        <v>0</v>
      </c>
      <c r="I64" s="4"/>
      <c r="J64" s="3">
        <f t="shared" si="6"/>
        <v>0</v>
      </c>
      <c r="K64" s="4"/>
      <c r="L64" s="5">
        <f t="shared" si="7"/>
        <v>0</v>
      </c>
    </row>
    <row r="65" spans="1:12" ht="15">
      <c r="A65" s="1"/>
      <c r="B65" s="1"/>
      <c r="C65" s="1"/>
      <c r="D65" s="1"/>
      <c r="E65" s="1" t="s">
        <v>66</v>
      </c>
      <c r="F65" s="3">
        <v>0</v>
      </c>
      <c r="G65" s="4"/>
      <c r="H65" s="3">
        <v>0</v>
      </c>
      <c r="I65" s="4"/>
      <c r="J65" s="3">
        <f t="shared" si="6"/>
        <v>0</v>
      </c>
      <c r="K65" s="4"/>
      <c r="L65" s="5">
        <f t="shared" si="7"/>
        <v>0</v>
      </c>
    </row>
    <row r="66" spans="1:12" ht="15.75" thickBot="1">
      <c r="A66" s="1"/>
      <c r="B66" s="1"/>
      <c r="C66" s="1"/>
      <c r="D66" s="1"/>
      <c r="E66" s="1" t="s">
        <v>67</v>
      </c>
      <c r="F66" s="6">
        <v>0</v>
      </c>
      <c r="G66" s="4"/>
      <c r="H66" s="6">
        <v>0</v>
      </c>
      <c r="I66" s="4"/>
      <c r="J66" s="6">
        <f t="shared" si="6"/>
        <v>0</v>
      </c>
      <c r="K66" s="4"/>
      <c r="L66" s="7">
        <f t="shared" si="7"/>
        <v>0</v>
      </c>
    </row>
    <row r="67" spans="1:12" ht="15">
      <c r="A67" s="1"/>
      <c r="B67" s="1"/>
      <c r="C67" s="1"/>
      <c r="D67" s="1" t="s">
        <v>68</v>
      </c>
      <c r="E67" s="1"/>
      <c r="F67" s="3">
        <f>ROUND(SUM(F48:F66),5)</f>
        <v>12708.07</v>
      </c>
      <c r="G67" s="4"/>
      <c r="H67" s="3">
        <f>ROUND(SUM(H48:H66),5)</f>
        <v>93450</v>
      </c>
      <c r="I67" s="4"/>
      <c r="J67" s="3">
        <f t="shared" si="6"/>
        <v>-80741.93</v>
      </c>
      <c r="K67" s="4"/>
      <c r="L67" s="5">
        <f t="shared" si="7"/>
        <v>0.13599</v>
      </c>
    </row>
    <row r="68" spans="1:12" ht="30" customHeight="1">
      <c r="A68" s="1"/>
      <c r="B68" s="1"/>
      <c r="C68" s="1"/>
      <c r="D68" s="1" t="s">
        <v>69</v>
      </c>
      <c r="E68" s="1"/>
      <c r="F68" s="3"/>
      <c r="G68" s="4"/>
      <c r="H68" s="3"/>
      <c r="I68" s="4"/>
      <c r="J68" s="3"/>
      <c r="K68" s="4"/>
      <c r="L68" s="5"/>
    </row>
    <row r="69" spans="1:12" ht="15">
      <c r="A69" s="1"/>
      <c r="B69" s="1"/>
      <c r="C69" s="1"/>
      <c r="D69" s="1"/>
      <c r="E69" s="1" t="s">
        <v>70</v>
      </c>
      <c r="F69" s="3">
        <v>0</v>
      </c>
      <c r="G69" s="4"/>
      <c r="H69" s="3">
        <v>900</v>
      </c>
      <c r="I69" s="4"/>
      <c r="J69" s="3">
        <f aca="true" t="shared" si="8" ref="J69:J75">ROUND((F69-H69),5)</f>
        <v>-900</v>
      </c>
      <c r="K69" s="4"/>
      <c r="L69" s="5">
        <f aca="true" t="shared" si="9" ref="L69:L75">ROUND(IF(H69=0,IF(F69=0,0,1),F69/H69),5)</f>
        <v>0</v>
      </c>
    </row>
    <row r="70" spans="1:12" ht="15">
      <c r="A70" s="1"/>
      <c r="B70" s="1"/>
      <c r="C70" s="1"/>
      <c r="D70" s="1"/>
      <c r="E70" s="1" t="s">
        <v>71</v>
      </c>
      <c r="F70" s="3">
        <v>0</v>
      </c>
      <c r="G70" s="4"/>
      <c r="H70" s="3">
        <v>5700</v>
      </c>
      <c r="I70" s="4"/>
      <c r="J70" s="3">
        <f t="shared" si="8"/>
        <v>-5700</v>
      </c>
      <c r="K70" s="4"/>
      <c r="L70" s="5">
        <f t="shared" si="9"/>
        <v>0</v>
      </c>
    </row>
    <row r="71" spans="1:12" ht="15">
      <c r="A71" s="1"/>
      <c r="B71" s="1"/>
      <c r="C71" s="1"/>
      <c r="D71" s="1"/>
      <c r="E71" s="1" t="s">
        <v>72</v>
      </c>
      <c r="F71" s="3">
        <v>581.09</v>
      </c>
      <c r="G71" s="4"/>
      <c r="H71" s="3">
        <v>3000</v>
      </c>
      <c r="I71" s="4"/>
      <c r="J71" s="3">
        <f t="shared" si="8"/>
        <v>-2418.91</v>
      </c>
      <c r="K71" s="4"/>
      <c r="L71" s="5">
        <f t="shared" si="9"/>
        <v>0.1937</v>
      </c>
    </row>
    <row r="72" spans="1:12" ht="15">
      <c r="A72" s="1"/>
      <c r="B72" s="1"/>
      <c r="C72" s="1"/>
      <c r="D72" s="1"/>
      <c r="E72" s="1" t="s">
        <v>73</v>
      </c>
      <c r="F72" s="3">
        <v>0</v>
      </c>
      <c r="G72" s="4"/>
      <c r="H72" s="3">
        <v>1000</v>
      </c>
      <c r="I72" s="4"/>
      <c r="J72" s="3">
        <f t="shared" si="8"/>
        <v>-1000</v>
      </c>
      <c r="K72" s="4"/>
      <c r="L72" s="5">
        <f t="shared" si="9"/>
        <v>0</v>
      </c>
    </row>
    <row r="73" spans="1:12" ht="15">
      <c r="A73" s="1"/>
      <c r="B73" s="1"/>
      <c r="C73" s="1"/>
      <c r="D73" s="1"/>
      <c r="E73" s="1" t="s">
        <v>74</v>
      </c>
      <c r="F73" s="3">
        <v>0</v>
      </c>
      <c r="G73" s="4"/>
      <c r="H73" s="3">
        <v>1000</v>
      </c>
      <c r="I73" s="4"/>
      <c r="J73" s="3">
        <f t="shared" si="8"/>
        <v>-1000</v>
      </c>
      <c r="K73" s="4"/>
      <c r="L73" s="5">
        <f t="shared" si="9"/>
        <v>0</v>
      </c>
    </row>
    <row r="74" spans="1:12" ht="15.75" thickBot="1">
      <c r="A74" s="1"/>
      <c r="B74" s="1"/>
      <c r="C74" s="1"/>
      <c r="D74" s="1"/>
      <c r="E74" s="1" t="s">
        <v>75</v>
      </c>
      <c r="F74" s="6">
        <v>0</v>
      </c>
      <c r="G74" s="4"/>
      <c r="H74" s="6">
        <v>0</v>
      </c>
      <c r="I74" s="4"/>
      <c r="J74" s="6">
        <f t="shared" si="8"/>
        <v>0</v>
      </c>
      <c r="K74" s="4"/>
      <c r="L74" s="7">
        <f t="shared" si="9"/>
        <v>0</v>
      </c>
    </row>
    <row r="75" spans="1:12" ht="15">
      <c r="A75" s="1"/>
      <c r="B75" s="1"/>
      <c r="C75" s="1"/>
      <c r="D75" s="1" t="s">
        <v>76</v>
      </c>
      <c r="E75" s="1"/>
      <c r="F75" s="3">
        <f>ROUND(SUM(F68:F74),5)</f>
        <v>581.09</v>
      </c>
      <c r="G75" s="4"/>
      <c r="H75" s="3">
        <f>ROUND(SUM(H68:H74),5)</f>
        <v>11600</v>
      </c>
      <c r="I75" s="4"/>
      <c r="J75" s="3">
        <f t="shared" si="8"/>
        <v>-11018.91</v>
      </c>
      <c r="K75" s="4"/>
      <c r="L75" s="5">
        <f t="shared" si="9"/>
        <v>0.05009</v>
      </c>
    </row>
    <row r="76" spans="1:12" ht="30" customHeight="1">
      <c r="A76" s="1"/>
      <c r="B76" s="1"/>
      <c r="C76" s="1"/>
      <c r="D76" s="1" t="s">
        <v>77</v>
      </c>
      <c r="E76" s="1"/>
      <c r="F76" s="3"/>
      <c r="G76" s="4"/>
      <c r="H76" s="3"/>
      <c r="I76" s="4"/>
      <c r="J76" s="3"/>
      <c r="K76" s="4"/>
      <c r="L76" s="5"/>
    </row>
    <row r="77" spans="1:12" ht="15">
      <c r="A77" s="1"/>
      <c r="B77" s="1"/>
      <c r="C77" s="1"/>
      <c r="D77" s="1"/>
      <c r="E77" s="1" t="s">
        <v>78</v>
      </c>
      <c r="F77" s="3">
        <v>13000</v>
      </c>
      <c r="G77" s="4"/>
      <c r="H77" s="3">
        <v>78000</v>
      </c>
      <c r="I77" s="4"/>
      <c r="J77" s="3">
        <f>ROUND((F77-H77),5)</f>
        <v>-65000</v>
      </c>
      <c r="K77" s="4"/>
      <c r="L77" s="5">
        <f>ROUND(IF(H77=0,IF(F77=0,0,1),F77/H77),5)</f>
        <v>0.16667</v>
      </c>
    </row>
    <row r="78" spans="1:12" ht="15">
      <c r="A78" s="1"/>
      <c r="B78" s="1"/>
      <c r="C78" s="1"/>
      <c r="D78" s="1"/>
      <c r="E78" s="1" t="s">
        <v>79</v>
      </c>
      <c r="F78" s="3">
        <v>513.29</v>
      </c>
      <c r="G78" s="4"/>
      <c r="H78" s="3">
        <v>9000</v>
      </c>
      <c r="I78" s="4"/>
      <c r="J78" s="3">
        <f>ROUND((F78-H78),5)</f>
        <v>-8486.71</v>
      </c>
      <c r="K78" s="4"/>
      <c r="L78" s="5">
        <f>ROUND(IF(H78=0,IF(F78=0,0,1),F78/H78),5)</f>
        <v>0.05703</v>
      </c>
    </row>
    <row r="79" spans="1:12" ht="15">
      <c r="A79" s="1"/>
      <c r="B79" s="1"/>
      <c r="C79" s="1"/>
      <c r="D79" s="1"/>
      <c r="E79" s="1" t="s">
        <v>80</v>
      </c>
      <c r="F79" s="3">
        <v>0</v>
      </c>
      <c r="G79" s="4"/>
      <c r="H79" s="3">
        <v>2250</v>
      </c>
      <c r="I79" s="4"/>
      <c r="J79" s="3">
        <f>ROUND((F79-H79),5)</f>
        <v>-2250</v>
      </c>
      <c r="K79" s="4"/>
      <c r="L79" s="5">
        <f>ROUND(IF(H79=0,IF(F79=0,0,1),F79/H79),5)</f>
        <v>0</v>
      </c>
    </row>
    <row r="80" spans="1:12" ht="15.75" thickBot="1">
      <c r="A80" s="1"/>
      <c r="B80" s="1"/>
      <c r="C80" s="1"/>
      <c r="D80" s="1"/>
      <c r="E80" s="1" t="s">
        <v>81</v>
      </c>
      <c r="F80" s="6">
        <v>0</v>
      </c>
      <c r="G80" s="4"/>
      <c r="H80" s="6">
        <v>0</v>
      </c>
      <c r="I80" s="4"/>
      <c r="J80" s="6">
        <f>ROUND((F80-H80),5)</f>
        <v>0</v>
      </c>
      <c r="K80" s="4"/>
      <c r="L80" s="7">
        <f>ROUND(IF(H80=0,IF(F80=0,0,1),F80/H80),5)</f>
        <v>0</v>
      </c>
    </row>
    <row r="81" spans="1:12" ht="15">
      <c r="A81" s="1"/>
      <c r="B81" s="1"/>
      <c r="C81" s="1"/>
      <c r="D81" s="1" t="s">
        <v>82</v>
      </c>
      <c r="E81" s="1"/>
      <c r="F81" s="3">
        <f>ROUND(SUM(F76:F80),5)</f>
        <v>13513.29</v>
      </c>
      <c r="G81" s="4"/>
      <c r="H81" s="3">
        <f>ROUND(SUM(H76:H80),5)</f>
        <v>89250</v>
      </c>
      <c r="I81" s="4"/>
      <c r="J81" s="3">
        <f>ROUND((F81-H81),5)</f>
        <v>-75736.71</v>
      </c>
      <c r="K81" s="4"/>
      <c r="L81" s="5">
        <f>ROUND(IF(H81=0,IF(F81=0,0,1),F81/H81),5)</f>
        <v>0.15141</v>
      </c>
    </row>
    <row r="82" spans="1:12" ht="30" customHeight="1">
      <c r="A82" s="1"/>
      <c r="B82" s="1"/>
      <c r="C82" s="1"/>
      <c r="D82" s="1" t="s">
        <v>83</v>
      </c>
      <c r="E82" s="1"/>
      <c r="F82" s="3"/>
      <c r="G82" s="4"/>
      <c r="H82" s="3"/>
      <c r="I82" s="4"/>
      <c r="J82" s="3"/>
      <c r="K82" s="4"/>
      <c r="L82" s="5"/>
    </row>
    <row r="83" spans="1:12" ht="15">
      <c r="A83" s="1"/>
      <c r="B83" s="1"/>
      <c r="C83" s="1"/>
      <c r="D83" s="1"/>
      <c r="E83" s="1" t="s">
        <v>84</v>
      </c>
      <c r="F83" s="3">
        <v>0</v>
      </c>
      <c r="G83" s="4"/>
      <c r="H83" s="3">
        <v>250</v>
      </c>
      <c r="I83" s="4"/>
      <c r="J83" s="3">
        <f aca="true" t="shared" si="10" ref="J83:J90">ROUND((F83-H83),5)</f>
        <v>-250</v>
      </c>
      <c r="K83" s="4"/>
      <c r="L83" s="5">
        <f aca="true" t="shared" si="11" ref="L83:L90">ROUND(IF(H83=0,IF(F83=0,0,1),F83/H83),5)</f>
        <v>0</v>
      </c>
    </row>
    <row r="84" spans="1:12" ht="15">
      <c r="A84" s="1"/>
      <c r="B84" s="1"/>
      <c r="C84" s="1"/>
      <c r="D84" s="1"/>
      <c r="E84" s="1" t="s">
        <v>85</v>
      </c>
      <c r="F84" s="3">
        <v>0</v>
      </c>
      <c r="G84" s="4"/>
      <c r="H84" s="3">
        <v>5200</v>
      </c>
      <c r="I84" s="4"/>
      <c r="J84" s="3">
        <f t="shared" si="10"/>
        <v>-5200</v>
      </c>
      <c r="K84" s="4"/>
      <c r="L84" s="5">
        <f t="shared" si="11"/>
        <v>0</v>
      </c>
    </row>
    <row r="85" spans="1:12" ht="15">
      <c r="A85" s="1"/>
      <c r="B85" s="1"/>
      <c r="C85" s="1"/>
      <c r="D85" s="1"/>
      <c r="E85" s="1" t="s">
        <v>86</v>
      </c>
      <c r="F85" s="3">
        <v>0</v>
      </c>
      <c r="G85" s="4"/>
      <c r="H85" s="3">
        <v>500</v>
      </c>
      <c r="I85" s="4"/>
      <c r="J85" s="3">
        <f t="shared" si="10"/>
        <v>-500</v>
      </c>
      <c r="K85" s="4"/>
      <c r="L85" s="5">
        <f t="shared" si="11"/>
        <v>0</v>
      </c>
    </row>
    <row r="86" spans="1:12" ht="15">
      <c r="A86" s="1"/>
      <c r="B86" s="1"/>
      <c r="C86" s="1"/>
      <c r="D86" s="1"/>
      <c r="E86" s="1" t="s">
        <v>87</v>
      </c>
      <c r="F86" s="3">
        <v>0</v>
      </c>
      <c r="G86" s="4"/>
      <c r="H86" s="3">
        <v>1500</v>
      </c>
      <c r="I86" s="4"/>
      <c r="J86" s="3">
        <f t="shared" si="10"/>
        <v>-1500</v>
      </c>
      <c r="K86" s="4"/>
      <c r="L86" s="5">
        <f t="shared" si="11"/>
        <v>0</v>
      </c>
    </row>
    <row r="87" spans="1:12" ht="15">
      <c r="A87" s="1"/>
      <c r="B87" s="1"/>
      <c r="C87" s="1"/>
      <c r="D87" s="1"/>
      <c r="E87" s="1" t="s">
        <v>88</v>
      </c>
      <c r="F87" s="3">
        <v>0</v>
      </c>
      <c r="G87" s="4"/>
      <c r="H87" s="3">
        <v>2500</v>
      </c>
      <c r="I87" s="4"/>
      <c r="J87" s="3">
        <f t="shared" si="10"/>
        <v>-2500</v>
      </c>
      <c r="K87" s="4"/>
      <c r="L87" s="5">
        <f t="shared" si="11"/>
        <v>0</v>
      </c>
    </row>
    <row r="88" spans="1:12" ht="15">
      <c r="A88" s="1"/>
      <c r="B88" s="1"/>
      <c r="C88" s="1"/>
      <c r="D88" s="1"/>
      <c r="E88" s="1" t="s">
        <v>89</v>
      </c>
      <c r="F88" s="3">
        <v>0</v>
      </c>
      <c r="G88" s="4"/>
      <c r="H88" s="3">
        <v>800</v>
      </c>
      <c r="I88" s="4"/>
      <c r="J88" s="3">
        <f t="shared" si="10"/>
        <v>-800</v>
      </c>
      <c r="K88" s="4"/>
      <c r="L88" s="5">
        <f t="shared" si="11"/>
        <v>0</v>
      </c>
    </row>
    <row r="89" spans="1:12" ht="15.75" thickBot="1">
      <c r="A89" s="1"/>
      <c r="B89" s="1"/>
      <c r="C89" s="1"/>
      <c r="D89" s="1"/>
      <c r="E89" s="1" t="s">
        <v>90</v>
      </c>
      <c r="F89" s="6">
        <v>0</v>
      </c>
      <c r="G89" s="4"/>
      <c r="H89" s="6">
        <v>0</v>
      </c>
      <c r="I89" s="4"/>
      <c r="J89" s="6">
        <f t="shared" si="10"/>
        <v>0</v>
      </c>
      <c r="K89" s="4"/>
      <c r="L89" s="7">
        <f t="shared" si="11"/>
        <v>0</v>
      </c>
    </row>
    <row r="90" spans="1:12" ht="15">
      <c r="A90" s="1"/>
      <c r="B90" s="1"/>
      <c r="C90" s="1"/>
      <c r="D90" s="1" t="s">
        <v>91</v>
      </c>
      <c r="E90" s="1"/>
      <c r="F90" s="3">
        <f>ROUND(SUM(F82:F89),5)</f>
        <v>0</v>
      </c>
      <c r="G90" s="4"/>
      <c r="H90" s="3">
        <f>ROUND(SUM(H82:H89),5)</f>
        <v>10750</v>
      </c>
      <c r="I90" s="4"/>
      <c r="J90" s="3">
        <f t="shared" si="10"/>
        <v>-10750</v>
      </c>
      <c r="K90" s="4"/>
      <c r="L90" s="5">
        <f t="shared" si="11"/>
        <v>0</v>
      </c>
    </row>
    <row r="91" spans="1:12" ht="30" customHeight="1">
      <c r="A91" s="1"/>
      <c r="B91" s="1"/>
      <c r="C91" s="1"/>
      <c r="D91" s="1" t="s">
        <v>92</v>
      </c>
      <c r="E91" s="1"/>
      <c r="F91" s="3"/>
      <c r="G91" s="4"/>
      <c r="H91" s="3"/>
      <c r="I91" s="4"/>
      <c r="J91" s="3"/>
      <c r="K91" s="4"/>
      <c r="L91" s="5"/>
    </row>
    <row r="92" spans="1:12" ht="15">
      <c r="A92" s="1"/>
      <c r="B92" s="1"/>
      <c r="C92" s="1"/>
      <c r="D92" s="1"/>
      <c r="E92" s="1" t="s">
        <v>93</v>
      </c>
      <c r="F92" s="3">
        <v>2708.3</v>
      </c>
      <c r="G92" s="4"/>
      <c r="H92" s="3">
        <v>32500</v>
      </c>
      <c r="I92" s="4"/>
      <c r="J92" s="3">
        <f aca="true" t="shared" si="12" ref="J92:J107">ROUND((F92-H92),5)</f>
        <v>-29791.7</v>
      </c>
      <c r="K92" s="4"/>
      <c r="L92" s="5">
        <f aca="true" t="shared" si="13" ref="L92:L107">ROUND(IF(H92=0,IF(F92=0,0,1),F92/H92),5)</f>
        <v>0.08333</v>
      </c>
    </row>
    <row r="93" spans="1:12" ht="15">
      <c r="A93" s="1"/>
      <c r="B93" s="1"/>
      <c r="C93" s="1"/>
      <c r="D93" s="1"/>
      <c r="E93" s="1" t="s">
        <v>94</v>
      </c>
      <c r="F93" s="3">
        <v>0</v>
      </c>
      <c r="G93" s="4"/>
      <c r="H93" s="3">
        <v>250</v>
      </c>
      <c r="I93" s="4"/>
      <c r="J93" s="3">
        <f t="shared" si="12"/>
        <v>-250</v>
      </c>
      <c r="K93" s="4"/>
      <c r="L93" s="5">
        <f t="shared" si="13"/>
        <v>0</v>
      </c>
    </row>
    <row r="94" spans="1:12" ht="15">
      <c r="A94" s="1"/>
      <c r="B94" s="1"/>
      <c r="C94" s="1"/>
      <c r="D94" s="1"/>
      <c r="E94" s="1" t="s">
        <v>95</v>
      </c>
      <c r="F94" s="3">
        <v>0</v>
      </c>
      <c r="G94" s="4"/>
      <c r="H94" s="3">
        <v>12000</v>
      </c>
      <c r="I94" s="4"/>
      <c r="J94" s="3">
        <f t="shared" si="12"/>
        <v>-12000</v>
      </c>
      <c r="K94" s="4"/>
      <c r="L94" s="5">
        <f t="shared" si="13"/>
        <v>0</v>
      </c>
    </row>
    <row r="95" spans="1:12" ht="15">
      <c r="A95" s="1"/>
      <c r="B95" s="1"/>
      <c r="C95" s="1"/>
      <c r="D95" s="1"/>
      <c r="E95" s="1" t="s">
        <v>96</v>
      </c>
      <c r="F95" s="3">
        <v>4108.3</v>
      </c>
      <c r="G95" s="4"/>
      <c r="H95" s="3">
        <v>49300</v>
      </c>
      <c r="I95" s="4"/>
      <c r="J95" s="3">
        <f t="shared" si="12"/>
        <v>-45191.7</v>
      </c>
      <c r="K95" s="4"/>
      <c r="L95" s="5">
        <f t="shared" si="13"/>
        <v>0.08333</v>
      </c>
    </row>
    <row r="96" spans="1:12" ht="15">
      <c r="A96" s="1"/>
      <c r="B96" s="1"/>
      <c r="C96" s="1"/>
      <c r="D96" s="1"/>
      <c r="E96" s="1" t="s">
        <v>97</v>
      </c>
      <c r="F96" s="3">
        <v>0</v>
      </c>
      <c r="G96" s="4"/>
      <c r="H96" s="3">
        <v>0</v>
      </c>
      <c r="I96" s="4"/>
      <c r="J96" s="3">
        <f t="shared" si="12"/>
        <v>0</v>
      </c>
      <c r="K96" s="4"/>
      <c r="L96" s="5">
        <f t="shared" si="13"/>
        <v>0</v>
      </c>
    </row>
    <row r="97" spans="1:12" ht="15">
      <c r="A97" s="1"/>
      <c r="B97" s="1"/>
      <c r="C97" s="1"/>
      <c r="D97" s="1"/>
      <c r="E97" s="1" t="s">
        <v>98</v>
      </c>
      <c r="F97" s="3">
        <v>0</v>
      </c>
      <c r="G97" s="4"/>
      <c r="H97" s="3">
        <v>0</v>
      </c>
      <c r="I97" s="4"/>
      <c r="J97" s="3">
        <f t="shared" si="12"/>
        <v>0</v>
      </c>
      <c r="K97" s="4"/>
      <c r="L97" s="5">
        <f t="shared" si="13"/>
        <v>0</v>
      </c>
    </row>
    <row r="98" spans="1:12" ht="15">
      <c r="A98" s="1"/>
      <c r="B98" s="1"/>
      <c r="C98" s="1"/>
      <c r="D98" s="1"/>
      <c r="E98" s="1" t="s">
        <v>99</v>
      </c>
      <c r="F98" s="3">
        <v>1666.68</v>
      </c>
      <c r="G98" s="4"/>
      <c r="H98" s="3">
        <v>10000</v>
      </c>
      <c r="I98" s="4"/>
      <c r="J98" s="3">
        <f t="shared" si="12"/>
        <v>-8333.32</v>
      </c>
      <c r="K98" s="4"/>
      <c r="L98" s="5">
        <f t="shared" si="13"/>
        <v>0.16667</v>
      </c>
    </row>
    <row r="99" spans="1:12" ht="15">
      <c r="A99" s="1"/>
      <c r="B99" s="1"/>
      <c r="C99" s="1"/>
      <c r="D99" s="1"/>
      <c r="E99" s="1" t="s">
        <v>100</v>
      </c>
      <c r="F99" s="3">
        <v>708.33</v>
      </c>
      <c r="G99" s="4"/>
      <c r="H99" s="3">
        <v>8000</v>
      </c>
      <c r="I99" s="4"/>
      <c r="J99" s="3">
        <f t="shared" si="12"/>
        <v>-7291.67</v>
      </c>
      <c r="K99" s="4"/>
      <c r="L99" s="5">
        <f t="shared" si="13"/>
        <v>0.08854</v>
      </c>
    </row>
    <row r="100" spans="1:12" ht="15">
      <c r="A100" s="1"/>
      <c r="B100" s="1"/>
      <c r="C100" s="1"/>
      <c r="D100" s="1"/>
      <c r="E100" s="1" t="s">
        <v>101</v>
      </c>
      <c r="F100" s="3">
        <v>0</v>
      </c>
      <c r="G100" s="4"/>
      <c r="H100" s="3">
        <v>0</v>
      </c>
      <c r="I100" s="4"/>
      <c r="J100" s="3">
        <f t="shared" si="12"/>
        <v>0</v>
      </c>
      <c r="K100" s="4"/>
      <c r="L100" s="5">
        <f t="shared" si="13"/>
        <v>0</v>
      </c>
    </row>
    <row r="101" spans="1:12" ht="15">
      <c r="A101" s="1"/>
      <c r="B101" s="1"/>
      <c r="C101" s="1"/>
      <c r="D101" s="1"/>
      <c r="E101" s="1" t="s">
        <v>102</v>
      </c>
      <c r="F101" s="3">
        <v>250.02</v>
      </c>
      <c r="G101" s="4"/>
      <c r="H101" s="3">
        <v>2000</v>
      </c>
      <c r="I101" s="4"/>
      <c r="J101" s="3">
        <f t="shared" si="12"/>
        <v>-1749.98</v>
      </c>
      <c r="K101" s="4"/>
      <c r="L101" s="5">
        <f t="shared" si="13"/>
        <v>0.12501</v>
      </c>
    </row>
    <row r="102" spans="1:12" ht="15">
      <c r="A102" s="1"/>
      <c r="B102" s="1"/>
      <c r="C102" s="1"/>
      <c r="D102" s="1"/>
      <c r="E102" s="1" t="s">
        <v>103</v>
      </c>
      <c r="F102" s="3">
        <v>333.36</v>
      </c>
      <c r="G102" s="4"/>
      <c r="H102" s="3">
        <v>2000</v>
      </c>
      <c r="I102" s="4"/>
      <c r="J102" s="3">
        <f t="shared" si="12"/>
        <v>-1666.64</v>
      </c>
      <c r="K102" s="4"/>
      <c r="L102" s="5">
        <f t="shared" si="13"/>
        <v>0.16668</v>
      </c>
    </row>
    <row r="103" spans="1:12" ht="15">
      <c r="A103" s="1"/>
      <c r="B103" s="1"/>
      <c r="C103" s="1"/>
      <c r="D103" s="1"/>
      <c r="E103" s="1" t="s">
        <v>104</v>
      </c>
      <c r="F103" s="3">
        <v>0</v>
      </c>
      <c r="G103" s="4"/>
      <c r="H103" s="3">
        <v>7500</v>
      </c>
      <c r="I103" s="4"/>
      <c r="J103" s="3">
        <f t="shared" si="12"/>
        <v>-7500</v>
      </c>
      <c r="K103" s="4"/>
      <c r="L103" s="5">
        <f t="shared" si="13"/>
        <v>0</v>
      </c>
    </row>
    <row r="104" spans="1:12" ht="15">
      <c r="A104" s="1"/>
      <c r="B104" s="1"/>
      <c r="C104" s="1"/>
      <c r="D104" s="1"/>
      <c r="E104" s="1" t="s">
        <v>105</v>
      </c>
      <c r="F104" s="3">
        <v>4800</v>
      </c>
      <c r="G104" s="4"/>
      <c r="H104" s="3">
        <v>25750</v>
      </c>
      <c r="I104" s="4"/>
      <c r="J104" s="3">
        <f t="shared" si="12"/>
        <v>-20950</v>
      </c>
      <c r="K104" s="4"/>
      <c r="L104" s="5">
        <f t="shared" si="13"/>
        <v>0.18641</v>
      </c>
    </row>
    <row r="105" spans="1:12" ht="15">
      <c r="A105" s="1"/>
      <c r="B105" s="1"/>
      <c r="C105" s="1"/>
      <c r="D105" s="1"/>
      <c r="E105" s="1" t="s">
        <v>106</v>
      </c>
      <c r="F105" s="3">
        <v>0</v>
      </c>
      <c r="G105" s="4"/>
      <c r="H105" s="3">
        <v>50000</v>
      </c>
      <c r="I105" s="4"/>
      <c r="J105" s="3">
        <f t="shared" si="12"/>
        <v>-50000</v>
      </c>
      <c r="K105" s="4"/>
      <c r="L105" s="5">
        <f t="shared" si="13"/>
        <v>0</v>
      </c>
    </row>
    <row r="106" spans="1:12" ht="15.75" thickBot="1">
      <c r="A106" s="1"/>
      <c r="B106" s="1"/>
      <c r="C106" s="1"/>
      <c r="D106" s="1"/>
      <c r="E106" s="1" t="s">
        <v>107</v>
      </c>
      <c r="F106" s="6">
        <v>0</v>
      </c>
      <c r="G106" s="4"/>
      <c r="H106" s="6">
        <v>0</v>
      </c>
      <c r="I106" s="4"/>
      <c r="J106" s="6">
        <f t="shared" si="12"/>
        <v>0</v>
      </c>
      <c r="K106" s="4"/>
      <c r="L106" s="7">
        <f t="shared" si="13"/>
        <v>0</v>
      </c>
    </row>
    <row r="107" spans="1:12" ht="15">
      <c r="A107" s="1"/>
      <c r="B107" s="1"/>
      <c r="C107" s="1"/>
      <c r="D107" s="1" t="s">
        <v>108</v>
      </c>
      <c r="E107" s="1"/>
      <c r="F107" s="3">
        <f>ROUND(SUM(F91:F106),5)</f>
        <v>14574.99</v>
      </c>
      <c r="G107" s="4"/>
      <c r="H107" s="3">
        <f>ROUND(SUM(H91:H106),5)</f>
        <v>199300</v>
      </c>
      <c r="I107" s="4"/>
      <c r="J107" s="3">
        <f t="shared" si="12"/>
        <v>-184725.01</v>
      </c>
      <c r="K107" s="4"/>
      <c r="L107" s="5">
        <f t="shared" si="13"/>
        <v>0.07313</v>
      </c>
    </row>
    <row r="108" spans="1:12" ht="30" customHeight="1">
      <c r="A108" s="1"/>
      <c r="B108" s="1"/>
      <c r="C108" s="1"/>
      <c r="D108" s="1" t="s">
        <v>109</v>
      </c>
      <c r="E108" s="1"/>
      <c r="F108" s="3"/>
      <c r="G108" s="4"/>
      <c r="H108" s="3"/>
      <c r="I108" s="4"/>
      <c r="J108" s="3"/>
      <c r="K108" s="4"/>
      <c r="L108" s="5"/>
    </row>
    <row r="109" spans="1:12" ht="15">
      <c r="A109" s="1"/>
      <c r="B109" s="1"/>
      <c r="C109" s="1"/>
      <c r="D109" s="1"/>
      <c r="E109" s="1" t="s">
        <v>110</v>
      </c>
      <c r="F109" s="3">
        <v>0</v>
      </c>
      <c r="G109" s="4"/>
      <c r="H109" s="3">
        <v>500</v>
      </c>
      <c r="I109" s="4"/>
      <c r="J109" s="3">
        <f aca="true" t="shared" si="14" ref="J109:J118">ROUND((F109-H109),5)</f>
        <v>-500</v>
      </c>
      <c r="K109" s="4"/>
      <c r="L109" s="5">
        <f aca="true" t="shared" si="15" ref="L109:L118">ROUND(IF(H109=0,IF(F109=0,0,1),F109/H109),5)</f>
        <v>0</v>
      </c>
    </row>
    <row r="110" spans="1:12" ht="15">
      <c r="A110" s="1"/>
      <c r="B110" s="1"/>
      <c r="C110" s="1"/>
      <c r="D110" s="1"/>
      <c r="E110" s="1" t="s">
        <v>111</v>
      </c>
      <c r="F110" s="3">
        <v>3934.67</v>
      </c>
      <c r="G110" s="4"/>
      <c r="H110" s="3">
        <v>8850</v>
      </c>
      <c r="I110" s="4"/>
      <c r="J110" s="3">
        <f t="shared" si="14"/>
        <v>-4915.33</v>
      </c>
      <c r="K110" s="4"/>
      <c r="L110" s="5">
        <f t="shared" si="15"/>
        <v>0.4446</v>
      </c>
    </row>
    <row r="111" spans="1:12" ht="15">
      <c r="A111" s="1"/>
      <c r="B111" s="1"/>
      <c r="C111" s="1"/>
      <c r="D111" s="1"/>
      <c r="E111" s="1" t="s">
        <v>112</v>
      </c>
      <c r="F111" s="3">
        <v>0</v>
      </c>
      <c r="G111" s="4"/>
      <c r="H111" s="3">
        <v>1500</v>
      </c>
      <c r="I111" s="4"/>
      <c r="J111" s="3">
        <f t="shared" si="14"/>
        <v>-1500</v>
      </c>
      <c r="K111" s="4"/>
      <c r="L111" s="5">
        <f t="shared" si="15"/>
        <v>0</v>
      </c>
    </row>
    <row r="112" spans="1:12" ht="15">
      <c r="A112" s="1"/>
      <c r="B112" s="1"/>
      <c r="C112" s="1"/>
      <c r="D112" s="1"/>
      <c r="E112" s="1" t="s">
        <v>113</v>
      </c>
      <c r="F112" s="3">
        <v>0</v>
      </c>
      <c r="G112" s="4"/>
      <c r="H112" s="3">
        <v>2000</v>
      </c>
      <c r="I112" s="4"/>
      <c r="J112" s="3">
        <f t="shared" si="14"/>
        <v>-2000</v>
      </c>
      <c r="K112" s="4"/>
      <c r="L112" s="5">
        <f t="shared" si="15"/>
        <v>0</v>
      </c>
    </row>
    <row r="113" spans="1:12" ht="15">
      <c r="A113" s="1"/>
      <c r="B113" s="1"/>
      <c r="C113" s="1"/>
      <c r="D113" s="1"/>
      <c r="E113" s="1" t="s">
        <v>114</v>
      </c>
      <c r="F113" s="3">
        <v>0</v>
      </c>
      <c r="G113" s="4"/>
      <c r="H113" s="3">
        <v>500</v>
      </c>
      <c r="I113" s="4"/>
      <c r="J113" s="3">
        <f t="shared" si="14"/>
        <v>-500</v>
      </c>
      <c r="K113" s="4"/>
      <c r="L113" s="5">
        <f t="shared" si="15"/>
        <v>0</v>
      </c>
    </row>
    <row r="114" spans="1:12" ht="15">
      <c r="A114" s="1"/>
      <c r="B114" s="1"/>
      <c r="C114" s="1"/>
      <c r="D114" s="1"/>
      <c r="E114" s="1" t="s">
        <v>115</v>
      </c>
      <c r="F114" s="3">
        <v>0</v>
      </c>
      <c r="G114" s="4"/>
      <c r="H114" s="3">
        <v>0</v>
      </c>
      <c r="I114" s="4"/>
      <c r="J114" s="3">
        <f t="shared" si="14"/>
        <v>0</v>
      </c>
      <c r="K114" s="4"/>
      <c r="L114" s="5">
        <f t="shared" si="15"/>
        <v>0</v>
      </c>
    </row>
    <row r="115" spans="1:12" ht="15">
      <c r="A115" s="1"/>
      <c r="B115" s="1"/>
      <c r="C115" s="1"/>
      <c r="D115" s="1"/>
      <c r="E115" s="1" t="s">
        <v>116</v>
      </c>
      <c r="F115" s="3">
        <v>0</v>
      </c>
      <c r="G115" s="4"/>
      <c r="H115" s="3">
        <v>0</v>
      </c>
      <c r="I115" s="4"/>
      <c r="J115" s="3">
        <f t="shared" si="14"/>
        <v>0</v>
      </c>
      <c r="K115" s="4"/>
      <c r="L115" s="5">
        <f t="shared" si="15"/>
        <v>0</v>
      </c>
    </row>
    <row r="116" spans="1:12" ht="15">
      <c r="A116" s="1"/>
      <c r="B116" s="1"/>
      <c r="C116" s="1"/>
      <c r="D116" s="1"/>
      <c r="E116" s="1" t="s">
        <v>117</v>
      </c>
      <c r="F116" s="3">
        <v>0</v>
      </c>
      <c r="G116" s="4"/>
      <c r="H116" s="3">
        <v>0</v>
      </c>
      <c r="I116" s="4"/>
      <c r="J116" s="3">
        <f t="shared" si="14"/>
        <v>0</v>
      </c>
      <c r="K116" s="4"/>
      <c r="L116" s="5">
        <f t="shared" si="15"/>
        <v>0</v>
      </c>
    </row>
    <row r="117" spans="1:12" ht="15.75" thickBot="1">
      <c r="A117" s="1"/>
      <c r="B117" s="1"/>
      <c r="C117" s="1"/>
      <c r="D117" s="1"/>
      <c r="E117" s="1" t="s">
        <v>118</v>
      </c>
      <c r="F117" s="6">
        <v>0</v>
      </c>
      <c r="G117" s="4"/>
      <c r="H117" s="6">
        <v>0</v>
      </c>
      <c r="I117" s="4"/>
      <c r="J117" s="6">
        <f t="shared" si="14"/>
        <v>0</v>
      </c>
      <c r="K117" s="4"/>
      <c r="L117" s="7">
        <f t="shared" si="15"/>
        <v>0</v>
      </c>
    </row>
    <row r="118" spans="1:12" ht="15">
      <c r="A118" s="1"/>
      <c r="B118" s="1"/>
      <c r="C118" s="1"/>
      <c r="D118" s="1" t="s">
        <v>119</v>
      </c>
      <c r="E118" s="1"/>
      <c r="F118" s="3">
        <f>ROUND(SUM(F108:F117),5)</f>
        <v>3934.67</v>
      </c>
      <c r="G118" s="4"/>
      <c r="H118" s="3">
        <f>ROUND(SUM(H108:H117),5)</f>
        <v>13350</v>
      </c>
      <c r="I118" s="4"/>
      <c r="J118" s="3">
        <f t="shared" si="14"/>
        <v>-9415.33</v>
      </c>
      <c r="K118" s="4"/>
      <c r="L118" s="5">
        <f t="shared" si="15"/>
        <v>0.29473</v>
      </c>
    </row>
    <row r="119" spans="1:12" ht="30" customHeight="1">
      <c r="A119" s="1"/>
      <c r="B119" s="1"/>
      <c r="C119" s="1"/>
      <c r="D119" s="1" t="s">
        <v>120</v>
      </c>
      <c r="E119" s="1"/>
      <c r="F119" s="3"/>
      <c r="G119" s="4"/>
      <c r="H119" s="3"/>
      <c r="I119" s="4"/>
      <c r="J119" s="3"/>
      <c r="K119" s="4"/>
      <c r="L119" s="5"/>
    </row>
    <row r="120" spans="1:12" ht="15">
      <c r="A120" s="1"/>
      <c r="B120" s="1"/>
      <c r="C120" s="1"/>
      <c r="D120" s="1"/>
      <c r="E120" s="1" t="s">
        <v>121</v>
      </c>
      <c r="F120" s="3">
        <v>0</v>
      </c>
      <c r="G120" s="4"/>
      <c r="H120" s="3">
        <v>37400</v>
      </c>
      <c r="I120" s="4"/>
      <c r="J120" s="3">
        <f aca="true" t="shared" si="16" ref="J120:J125">ROUND((F120-H120),5)</f>
        <v>-37400</v>
      </c>
      <c r="K120" s="4"/>
      <c r="L120" s="5">
        <f aca="true" t="shared" si="17" ref="L120:L125">ROUND(IF(H120=0,IF(F120=0,0,1),F120/H120),5)</f>
        <v>0</v>
      </c>
    </row>
    <row r="121" spans="1:12" ht="15">
      <c r="A121" s="1"/>
      <c r="B121" s="1"/>
      <c r="C121" s="1"/>
      <c r="D121" s="1"/>
      <c r="E121" s="1" t="s">
        <v>122</v>
      </c>
      <c r="F121" s="3">
        <v>0</v>
      </c>
      <c r="G121" s="4"/>
      <c r="H121" s="3">
        <v>60000</v>
      </c>
      <c r="I121" s="4"/>
      <c r="J121" s="3">
        <f t="shared" si="16"/>
        <v>-60000</v>
      </c>
      <c r="K121" s="4"/>
      <c r="L121" s="5">
        <f t="shared" si="17"/>
        <v>0</v>
      </c>
    </row>
    <row r="122" spans="1:12" ht="15">
      <c r="A122" s="1"/>
      <c r="B122" s="1"/>
      <c r="C122" s="1"/>
      <c r="D122" s="1"/>
      <c r="E122" s="1" t="s">
        <v>123</v>
      </c>
      <c r="F122" s="3">
        <v>0</v>
      </c>
      <c r="G122" s="4"/>
      <c r="H122" s="3">
        <v>2500</v>
      </c>
      <c r="I122" s="4"/>
      <c r="J122" s="3">
        <f t="shared" si="16"/>
        <v>-2500</v>
      </c>
      <c r="K122" s="4"/>
      <c r="L122" s="5">
        <f t="shared" si="17"/>
        <v>0</v>
      </c>
    </row>
    <row r="123" spans="1:12" ht="15">
      <c r="A123" s="1"/>
      <c r="B123" s="1"/>
      <c r="C123" s="1"/>
      <c r="D123" s="1"/>
      <c r="E123" s="1" t="s">
        <v>124</v>
      </c>
      <c r="F123" s="3">
        <v>0</v>
      </c>
      <c r="G123" s="4"/>
      <c r="H123" s="3">
        <v>0</v>
      </c>
      <c r="I123" s="4"/>
      <c r="J123" s="3">
        <f t="shared" si="16"/>
        <v>0</v>
      </c>
      <c r="K123" s="4"/>
      <c r="L123" s="5">
        <f t="shared" si="17"/>
        <v>0</v>
      </c>
    </row>
    <row r="124" spans="1:12" ht="15.75" thickBot="1">
      <c r="A124" s="1"/>
      <c r="B124" s="1"/>
      <c r="C124" s="1"/>
      <c r="D124" s="1"/>
      <c r="E124" s="1" t="s">
        <v>125</v>
      </c>
      <c r="F124" s="6">
        <v>0</v>
      </c>
      <c r="G124" s="4"/>
      <c r="H124" s="6">
        <v>0</v>
      </c>
      <c r="I124" s="4"/>
      <c r="J124" s="6">
        <f t="shared" si="16"/>
        <v>0</v>
      </c>
      <c r="K124" s="4"/>
      <c r="L124" s="7">
        <f t="shared" si="17"/>
        <v>0</v>
      </c>
    </row>
    <row r="125" spans="1:12" ht="15">
      <c r="A125" s="1"/>
      <c r="B125" s="1"/>
      <c r="C125" s="1"/>
      <c r="D125" s="1" t="s">
        <v>126</v>
      </c>
      <c r="E125" s="1"/>
      <c r="F125" s="3">
        <f>ROUND(SUM(F119:F124),5)</f>
        <v>0</v>
      </c>
      <c r="G125" s="4"/>
      <c r="H125" s="3">
        <f>ROUND(SUM(H119:H124),5)</f>
        <v>99900</v>
      </c>
      <c r="I125" s="4"/>
      <c r="J125" s="3">
        <f t="shared" si="16"/>
        <v>-99900</v>
      </c>
      <c r="K125" s="4"/>
      <c r="L125" s="5">
        <f t="shared" si="17"/>
        <v>0</v>
      </c>
    </row>
    <row r="126" spans="1:12" ht="30" customHeight="1">
      <c r="A126" s="1"/>
      <c r="B126" s="1"/>
      <c r="C126" s="1"/>
      <c r="D126" s="1" t="s">
        <v>127</v>
      </c>
      <c r="E126" s="1"/>
      <c r="F126" s="3"/>
      <c r="G126" s="4"/>
      <c r="H126" s="3"/>
      <c r="I126" s="4"/>
      <c r="J126" s="3"/>
      <c r="K126" s="4"/>
      <c r="L126" s="5"/>
    </row>
    <row r="127" spans="1:12" ht="15">
      <c r="A127" s="1"/>
      <c r="B127" s="1"/>
      <c r="C127" s="1"/>
      <c r="D127" s="1"/>
      <c r="E127" s="1" t="s">
        <v>128</v>
      </c>
      <c r="F127" s="3">
        <v>0</v>
      </c>
      <c r="G127" s="4"/>
      <c r="H127" s="3">
        <v>700</v>
      </c>
      <c r="I127" s="4"/>
      <c r="J127" s="3">
        <f aca="true" t="shared" si="18" ref="J127:J134">ROUND((F127-H127),5)</f>
        <v>-700</v>
      </c>
      <c r="K127" s="4"/>
      <c r="L127" s="5">
        <f aca="true" t="shared" si="19" ref="L127:L134">ROUND(IF(H127=0,IF(F127=0,0,1),F127/H127),5)</f>
        <v>0</v>
      </c>
    </row>
    <row r="128" spans="1:12" ht="15">
      <c r="A128" s="1"/>
      <c r="B128" s="1"/>
      <c r="C128" s="1"/>
      <c r="D128" s="1"/>
      <c r="E128" s="1" t="s">
        <v>129</v>
      </c>
      <c r="F128" s="3">
        <v>0</v>
      </c>
      <c r="G128" s="4"/>
      <c r="H128" s="3">
        <v>1500</v>
      </c>
      <c r="I128" s="4"/>
      <c r="J128" s="3">
        <f t="shared" si="18"/>
        <v>-1500</v>
      </c>
      <c r="K128" s="4"/>
      <c r="L128" s="5">
        <f t="shared" si="19"/>
        <v>0</v>
      </c>
    </row>
    <row r="129" spans="1:12" ht="15">
      <c r="A129" s="1"/>
      <c r="B129" s="1"/>
      <c r="C129" s="1"/>
      <c r="D129" s="1"/>
      <c r="E129" s="1" t="s">
        <v>130</v>
      </c>
      <c r="F129" s="3">
        <v>0</v>
      </c>
      <c r="G129" s="4"/>
      <c r="H129" s="3">
        <v>1000</v>
      </c>
      <c r="I129" s="4"/>
      <c r="J129" s="3">
        <f t="shared" si="18"/>
        <v>-1000</v>
      </c>
      <c r="K129" s="4"/>
      <c r="L129" s="5">
        <f t="shared" si="19"/>
        <v>0</v>
      </c>
    </row>
    <row r="130" spans="1:12" ht="15">
      <c r="A130" s="1"/>
      <c r="B130" s="1"/>
      <c r="C130" s="1"/>
      <c r="D130" s="1"/>
      <c r="E130" s="1" t="s">
        <v>131</v>
      </c>
      <c r="F130" s="3">
        <v>0</v>
      </c>
      <c r="G130" s="4"/>
      <c r="H130" s="3">
        <v>400</v>
      </c>
      <c r="I130" s="4"/>
      <c r="J130" s="3">
        <f t="shared" si="18"/>
        <v>-400</v>
      </c>
      <c r="K130" s="4"/>
      <c r="L130" s="5">
        <f t="shared" si="19"/>
        <v>0</v>
      </c>
    </row>
    <row r="131" spans="1:12" ht="15">
      <c r="A131" s="1"/>
      <c r="B131" s="1"/>
      <c r="C131" s="1"/>
      <c r="D131" s="1"/>
      <c r="E131" s="1" t="s">
        <v>132</v>
      </c>
      <c r="F131" s="3">
        <v>53.86</v>
      </c>
      <c r="G131" s="4"/>
      <c r="H131" s="3">
        <v>3500</v>
      </c>
      <c r="I131" s="4"/>
      <c r="J131" s="3">
        <f t="shared" si="18"/>
        <v>-3446.14</v>
      </c>
      <c r="K131" s="4"/>
      <c r="L131" s="5">
        <f t="shared" si="19"/>
        <v>0.01539</v>
      </c>
    </row>
    <row r="132" spans="1:12" ht="15">
      <c r="A132" s="1"/>
      <c r="B132" s="1"/>
      <c r="C132" s="1"/>
      <c r="D132" s="1"/>
      <c r="E132" s="1" t="s">
        <v>133</v>
      </c>
      <c r="F132" s="3">
        <v>0</v>
      </c>
      <c r="G132" s="4"/>
      <c r="H132" s="3">
        <v>1000</v>
      </c>
      <c r="I132" s="4"/>
      <c r="J132" s="3">
        <f t="shared" si="18"/>
        <v>-1000</v>
      </c>
      <c r="K132" s="4"/>
      <c r="L132" s="5">
        <f t="shared" si="19"/>
        <v>0</v>
      </c>
    </row>
    <row r="133" spans="1:12" ht="15.75" thickBot="1">
      <c r="A133" s="1"/>
      <c r="B133" s="1"/>
      <c r="C133" s="1"/>
      <c r="D133" s="1"/>
      <c r="E133" s="1" t="s">
        <v>134</v>
      </c>
      <c r="F133" s="6">
        <v>0</v>
      </c>
      <c r="G133" s="4"/>
      <c r="H133" s="6">
        <v>0</v>
      </c>
      <c r="I133" s="4"/>
      <c r="J133" s="6">
        <f t="shared" si="18"/>
        <v>0</v>
      </c>
      <c r="K133" s="4"/>
      <c r="L133" s="7">
        <f t="shared" si="19"/>
        <v>0</v>
      </c>
    </row>
    <row r="134" spans="1:12" ht="15">
      <c r="A134" s="1"/>
      <c r="B134" s="1"/>
      <c r="C134" s="1"/>
      <c r="D134" s="1" t="s">
        <v>135</v>
      </c>
      <c r="E134" s="1"/>
      <c r="F134" s="3">
        <f>ROUND(SUM(F126:F133),5)</f>
        <v>53.86</v>
      </c>
      <c r="G134" s="4"/>
      <c r="H134" s="3">
        <f>ROUND(SUM(H126:H133),5)</f>
        <v>8100</v>
      </c>
      <c r="I134" s="4"/>
      <c r="J134" s="3">
        <f t="shared" si="18"/>
        <v>-8046.14</v>
      </c>
      <c r="K134" s="4"/>
      <c r="L134" s="5">
        <f t="shared" si="19"/>
        <v>0.00665</v>
      </c>
    </row>
    <row r="135" spans="1:12" ht="30" customHeight="1">
      <c r="A135" s="1"/>
      <c r="B135" s="1"/>
      <c r="C135" s="1"/>
      <c r="D135" s="1" t="s">
        <v>136</v>
      </c>
      <c r="E135" s="1"/>
      <c r="F135" s="3"/>
      <c r="G135" s="4"/>
      <c r="H135" s="3"/>
      <c r="I135" s="4"/>
      <c r="J135" s="3"/>
      <c r="K135" s="4"/>
      <c r="L135" s="5"/>
    </row>
    <row r="136" spans="1:12" ht="15">
      <c r="A136" s="1"/>
      <c r="B136" s="1"/>
      <c r="C136" s="1"/>
      <c r="D136" s="1"/>
      <c r="E136" s="1" t="s">
        <v>137</v>
      </c>
      <c r="F136" s="3">
        <v>0</v>
      </c>
      <c r="G136" s="4"/>
      <c r="H136" s="3">
        <v>2000</v>
      </c>
      <c r="I136" s="4"/>
      <c r="J136" s="3">
        <f aca="true" t="shared" si="20" ref="J136:J142">ROUND((F136-H136),5)</f>
        <v>-2000</v>
      </c>
      <c r="K136" s="4"/>
      <c r="L136" s="5">
        <f aca="true" t="shared" si="21" ref="L136:L142">ROUND(IF(H136=0,IF(F136=0,0,1),F136/H136),5)</f>
        <v>0</v>
      </c>
    </row>
    <row r="137" spans="1:12" ht="15">
      <c r="A137" s="1"/>
      <c r="B137" s="1"/>
      <c r="C137" s="1"/>
      <c r="D137" s="1"/>
      <c r="E137" s="1" t="s">
        <v>138</v>
      </c>
      <c r="F137" s="3">
        <v>0</v>
      </c>
      <c r="G137" s="4"/>
      <c r="H137" s="3">
        <v>0</v>
      </c>
      <c r="I137" s="4"/>
      <c r="J137" s="3">
        <f t="shared" si="20"/>
        <v>0</v>
      </c>
      <c r="K137" s="4"/>
      <c r="L137" s="5">
        <f t="shared" si="21"/>
        <v>0</v>
      </c>
    </row>
    <row r="138" spans="1:12" ht="15.75" thickBot="1">
      <c r="A138" s="1"/>
      <c r="B138" s="1"/>
      <c r="C138" s="1"/>
      <c r="D138" s="1"/>
      <c r="E138" s="1" t="s">
        <v>139</v>
      </c>
      <c r="F138" s="6">
        <v>0</v>
      </c>
      <c r="G138" s="4"/>
      <c r="H138" s="6">
        <v>0</v>
      </c>
      <c r="I138" s="4"/>
      <c r="J138" s="6">
        <f t="shared" si="20"/>
        <v>0</v>
      </c>
      <c r="K138" s="4"/>
      <c r="L138" s="7">
        <f t="shared" si="21"/>
        <v>0</v>
      </c>
    </row>
    <row r="139" spans="1:12" ht="15.75" thickBot="1">
      <c r="A139" s="1"/>
      <c r="B139" s="1"/>
      <c r="C139" s="1"/>
      <c r="D139" s="1" t="s">
        <v>140</v>
      </c>
      <c r="E139" s="1"/>
      <c r="F139" s="8">
        <f>ROUND(SUM(F135:F138),5)</f>
        <v>0</v>
      </c>
      <c r="G139" s="4"/>
      <c r="H139" s="8">
        <f>ROUND(SUM(H135:H138),5)</f>
        <v>2000</v>
      </c>
      <c r="I139" s="4"/>
      <c r="J139" s="8">
        <f t="shared" si="20"/>
        <v>-2000</v>
      </c>
      <c r="K139" s="4"/>
      <c r="L139" s="9">
        <f t="shared" si="21"/>
        <v>0</v>
      </c>
    </row>
    <row r="140" spans="1:12" ht="30" customHeight="1" thickBot="1">
      <c r="A140" s="1"/>
      <c r="B140" s="1"/>
      <c r="C140" s="1" t="s">
        <v>141</v>
      </c>
      <c r="D140" s="1"/>
      <c r="E140" s="1"/>
      <c r="F140" s="8">
        <f>ROUND(F47+F67+F75+F81+F90+F107+F118+F125+F134+F139,5)</f>
        <v>45365.97</v>
      </c>
      <c r="G140" s="4"/>
      <c r="H140" s="8">
        <f>ROUND(H47+H67+H75+H81+H90+H107+H118+H125+H134+H139,5)</f>
        <v>527700</v>
      </c>
      <c r="I140" s="4"/>
      <c r="J140" s="8">
        <f t="shared" si="20"/>
        <v>-482334.03</v>
      </c>
      <c r="K140" s="4"/>
      <c r="L140" s="9">
        <f t="shared" si="21"/>
        <v>0.08597</v>
      </c>
    </row>
    <row r="141" spans="1:12" ht="30" customHeight="1" thickBot="1">
      <c r="A141" s="1"/>
      <c r="B141" s="1" t="s">
        <v>142</v>
      </c>
      <c r="C141" s="1"/>
      <c r="D141" s="1"/>
      <c r="E141" s="1"/>
      <c r="F141" s="8">
        <f>ROUND(F3+F46-F140,5)</f>
        <v>-33578.37</v>
      </c>
      <c r="G141" s="4"/>
      <c r="H141" s="8">
        <f>ROUND(H3+H46-H140,5)</f>
        <v>-49000</v>
      </c>
      <c r="I141" s="4"/>
      <c r="J141" s="8">
        <f t="shared" si="20"/>
        <v>15421.63</v>
      </c>
      <c r="K141" s="4"/>
      <c r="L141" s="9">
        <f t="shared" si="21"/>
        <v>0.68527</v>
      </c>
    </row>
    <row r="142" spans="1:12" s="12" customFormat="1" ht="30" customHeight="1" thickBot="1">
      <c r="A142" s="4" t="s">
        <v>143</v>
      </c>
      <c r="B142" s="4"/>
      <c r="C142" s="4"/>
      <c r="D142" s="4"/>
      <c r="E142" s="4"/>
      <c r="F142" s="10">
        <f>F141</f>
        <v>-33578.37</v>
      </c>
      <c r="G142" s="4"/>
      <c r="H142" s="10">
        <f>H141</f>
        <v>-49000</v>
      </c>
      <c r="I142" s="4"/>
      <c r="J142" s="10">
        <f t="shared" si="20"/>
        <v>15421.63</v>
      </c>
      <c r="K142" s="4"/>
      <c r="L142" s="11">
        <f t="shared" si="21"/>
        <v>0.68527</v>
      </c>
    </row>
    <row r="143" ht="15.75" thickTop="1"/>
  </sheetData>
  <printOptions horizontalCentered="1"/>
  <pageMargins left="0.25" right="0.25" top="1" bottom="1" header="0.25" footer="0.5"/>
  <pageSetup horizontalDpi="600" verticalDpi="600" orientation="portrait" r:id="rId1"/>
  <headerFooter alignWithMargins="0">
    <oddHeader>&amp;L&amp;"Arial (W1),Bold"&amp;8 02/27/07
&amp;"Arial (W1),Bold"&amp;8 Cash Basis&amp;C&amp;"Arial (W1),Bold"&amp;11 American Planning Association, California Chapter
&amp;"Arial (W1),Bold"&amp;12 Profit &amp;&amp; Loss Budget vs. Actual
&amp;"Arial (W1),Bold"&amp;10 January 1 through February 27, 2007</oddHeader>
    <oddFooter>&amp;R&amp;"Arial (W1),Bold"&amp;8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George</dc:creator>
  <cp:keywords/>
  <dc:description/>
  <cp:lastModifiedBy>Stefan-George Associates</cp:lastModifiedBy>
  <cp:lastPrinted>2007-02-27T17:30:36Z</cp:lastPrinted>
  <dcterms:created xsi:type="dcterms:W3CDTF">2007-02-27T17:29:24Z</dcterms:created>
  <dcterms:modified xsi:type="dcterms:W3CDTF">2007-02-27T21:51:03Z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-1927282614</vt:i4>
  </property>
  <property fmtid="{D5CDD505-2E9C-101B-9397-08002B2CF9AE}" pid="3" name="_EmailSubject">
    <vt:lpwstr>Revised CCAPA P&amp;L</vt:lpwstr>
  </property>
  <property fmtid="{D5CDD505-2E9C-101B-9397-08002B2CF9AE}" pid="4" name="_AuthorEmail">
    <vt:lpwstr>sgassoc@msn.com</vt:lpwstr>
  </property>
  <property fmtid="{D5CDD505-2E9C-101B-9397-08002B2CF9AE}" pid="5" name="_AuthorEmailDisplayName">
    <vt:lpwstr>sgassoc@msn.com</vt:lpwstr>
  </property>
  <property fmtid="{D5CDD505-2E9C-101B-9397-08002B2CF9AE}" pid="6" name="_ReviewingToolsShownOnce">
    <vt:lpwstr/>
  </property>
</Properties>
</file>